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005_3 - Sanace opěrné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'2025005_3 - Sanace opěrné...'!$C$121:$K$195</definedName>
    <definedName name="_xlnm.Print_Area" localSheetId="1">'2025005_3 - Sanace opěrné...'!$C$4:$J$76,'2025005_3 - Sanace opěrné...'!$C$82:$J$105,'2025005_3 - Sanace opěrné...'!$C$111:$J$195</definedName>
    <definedName name="_xlnm.Print_Titles" localSheetId="1">'2025005_3 - Sanace opěrné...'!$121:$121</definedName>
  </definedNames>
  <calcPr/>
</workbook>
</file>

<file path=xl/calcChain.xml><?xml version="1.0" encoding="utf-8"?>
<calcChain xmlns="http://schemas.openxmlformats.org/spreadsheetml/2006/main">
  <c i="2" l="1" r="R186"/>
  <c r="J35"/>
  <c r="J34"/>
  <c i="1" r="AY95"/>
  <c i="2" r="J33"/>
  <c i="1" r="AX95"/>
  <c i="2" r="BI195"/>
  <c r="BH195"/>
  <c r="BG195"/>
  <c r="BF195"/>
  <c r="T195"/>
  <c r="T194"/>
  <c r="T193"/>
  <c r="R195"/>
  <c r="R194"/>
  <c r="R193"/>
  <c r="P195"/>
  <c r="P194"/>
  <c r="P193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5"/>
  <c r="BH125"/>
  <c r="BG125"/>
  <c r="BF125"/>
  <c r="T125"/>
  <c r="R125"/>
  <c r="P125"/>
  <c r="J119"/>
  <c r="F118"/>
  <c r="F116"/>
  <c r="E114"/>
  <c r="J90"/>
  <c r="F89"/>
  <c r="F87"/>
  <c r="E85"/>
  <c r="J19"/>
  <c r="E19"/>
  <c r="J89"/>
  <c r="J18"/>
  <c r="J16"/>
  <c r="E16"/>
  <c r="F90"/>
  <c r="J15"/>
  <c r="J10"/>
  <c r="J87"/>
  <c i="1" r="L90"/>
  <c r="AM90"/>
  <c r="AM89"/>
  <c r="L89"/>
  <c r="AM87"/>
  <c r="L87"/>
  <c r="L85"/>
  <c r="L84"/>
  <c i="2" r="J162"/>
  <c r="J157"/>
  <c r="BK125"/>
  <c r="BK191"/>
  <c r="J185"/>
  <c r="BK189"/>
  <c r="BK167"/>
  <c r="J147"/>
  <c r="J133"/>
  <c r="BK175"/>
  <c r="BK168"/>
  <c r="J166"/>
  <c r="BK163"/>
  <c r="BK160"/>
  <c r="BK153"/>
  <c i="1" r="AS94"/>
  <c i="2" r="BK187"/>
  <c r="BK184"/>
  <c r="BK170"/>
  <c r="BK151"/>
  <c r="J131"/>
  <c r="J153"/>
  <c r="BK147"/>
  <c r="BK142"/>
  <c r="BK135"/>
  <c r="BK133"/>
  <c r="J125"/>
  <c r="J172"/>
  <c r="BK136"/>
  <c r="BK182"/>
  <c r="J181"/>
  <c r="BK179"/>
  <c r="J177"/>
  <c r="J175"/>
  <c r="J167"/>
  <c r="J165"/>
  <c r="BK162"/>
  <c r="J158"/>
  <c r="J135"/>
  <c r="J195"/>
  <c r="BK195"/>
  <c r="F35"/>
  <c r="J187"/>
  <c r="BK181"/>
  <c r="J179"/>
  <c r="BK172"/>
  <c r="BK166"/>
  <c r="J163"/>
  <c r="J191"/>
  <c r="J184"/>
  <c r="BK157"/>
  <c r="J182"/>
  <c r="BK177"/>
  <c r="J170"/>
  <c r="BK165"/>
  <c r="J160"/>
  <c r="J189"/>
  <c r="BK158"/>
  <c r="J151"/>
  <c r="J136"/>
  <c r="BK131"/>
  <c r="BK185"/>
  <c r="J168"/>
  <c r="J142"/>
  <c r="F32"/>
  <c r="F34"/>
  <c l="1" r="P124"/>
  <c r="R180"/>
  <c r="BK124"/>
  <c r="T176"/>
  <c r="BK180"/>
  <c r="J180"/>
  <c r="J100"/>
  <c r="T180"/>
  <c r="BK186"/>
  <c r="J186"/>
  <c r="J101"/>
  <c r="BK156"/>
  <c r="J156"/>
  <c r="J97"/>
  <c r="BK176"/>
  <c r="J176"/>
  <c r="J99"/>
  <c r="P186"/>
  <c r="P156"/>
  <c r="T169"/>
  <c r="R176"/>
  <c r="R124"/>
  <c r="R169"/>
  <c r="T186"/>
  <c r="R156"/>
  <c r="P169"/>
  <c r="P180"/>
  <c r="T156"/>
  <c r="T124"/>
  <c r="T123"/>
  <c r="T122"/>
  <c r="BK169"/>
  <c r="J169"/>
  <c r="J98"/>
  <c r="P176"/>
  <c r="BK190"/>
  <c r="J190"/>
  <c r="J102"/>
  <c r="BK194"/>
  <c r="BK193"/>
  <c r="J193"/>
  <c r="J103"/>
  <c r="F119"/>
  <c r="BE131"/>
  <c r="BE133"/>
  <c r="BE153"/>
  <c r="BE172"/>
  <c r="BE182"/>
  <c r="BE187"/>
  <c r="BE195"/>
  <c r="BE184"/>
  <c r="BE185"/>
  <c r="BE189"/>
  <c i="1" r="BA95"/>
  <c i="2" r="J116"/>
  <c r="J118"/>
  <c r="BE125"/>
  <c r="BE135"/>
  <c r="BE136"/>
  <c r="BE142"/>
  <c r="BE147"/>
  <c r="BE151"/>
  <c r="BE157"/>
  <c r="BE158"/>
  <c r="BE160"/>
  <c r="BE162"/>
  <c r="BE163"/>
  <c r="BE165"/>
  <c r="BE166"/>
  <c r="BE167"/>
  <c r="BE168"/>
  <c r="BE170"/>
  <c r="BE175"/>
  <c r="BE177"/>
  <c r="BE179"/>
  <c r="BE181"/>
  <c r="BE191"/>
  <c i="1" r="BC95"/>
  <c r="BD95"/>
  <c r="BD94"/>
  <c r="W33"/>
  <c i="2" r="F33"/>
  <c r="J32"/>
  <c i="1" r="BA94"/>
  <c r="W30"/>
  <c r="BC94"/>
  <c r="W32"/>
  <c i="2" l="1" r="R123"/>
  <c r="R122"/>
  <c r="BK123"/>
  <c r="J123"/>
  <c r="J95"/>
  <c r="P123"/>
  <c r="P122"/>
  <c i="1" r="AU95"/>
  <c r="BB95"/>
  <c r="AW95"/>
  <c i="2" r="J124"/>
  <c r="J96"/>
  <c r="J194"/>
  <c r="J104"/>
  <c i="1" r="AW94"/>
  <c r="AK30"/>
  <c i="2" r="F31"/>
  <c i="1" r="AZ95"/>
  <c r="AZ94"/>
  <c r="W29"/>
  <c r="AU94"/>
  <c r="BB94"/>
  <c r="W31"/>
  <c r="AY94"/>
  <c i="2" r="J31"/>
  <c i="1" r="AV95"/>
  <c r="AT95"/>
  <c i="2" l="1" r="BK122"/>
  <c r="J122"/>
  <c r="J94"/>
  <c i="1" r="AX94"/>
  <c r="AV94"/>
  <c r="AK29"/>
  <c l="1" r="AT94"/>
  <c i="2" r="J28"/>
  <c i="1" r="AG95"/>
  <c r="AG94"/>
  <c r="AK26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<sst xmlns="http://schemas.openxmlformats.org/spreadsheetml/2006/main">
  <si>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</si>
  <si>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</si>
  <si>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</si>
  <si>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</si>
  <si>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</si>
  <si>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{90de396e-dfce-4132-a4e1-29ece13b1435}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</si>
  <si>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</si>
  <si>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</si>
  <si>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</si>
  <si>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</si>
  <si>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</si>
  <si>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</si>
  <si>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</si>
  <si>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</si>
  <si>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2025005_3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</si>
  <si>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</si>
  <si>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</si>
  <si>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Sanace opěrné stěny v areálu farnosti, k.ú. Šternberk</t>
  </si>
  <si>
    <t>KSO:</t>
  </si>
  <si>
    <t>CC-CZ:</t>
  </si>
  <si>
    <t>Místo:</t>
  </si>
  <si>
    <t>Šternberk</t>
  </si>
  <si>
    <t>Datum:</t>
  </si>
  <si>
    <t>28. 8. 2025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</si>
  <si>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</si>
  <si>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</si>
  <si>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</si>
  <si>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</si>
  <si>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</si>
  <si>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</si>
  <si>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</si>
  <si>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</si>
  <si>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</si>
  <si>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</si>
  <si>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</si>
  <si>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</si>
  <si>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</si>
  <si>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</si>
  <si>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</si>
  <si>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</si>
  <si>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</si>
  <si>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</si>
  <si>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</si>
  <si>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</si>
  <si>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</si>
  <si>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</si>
  <si>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</si>
  <si>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</si>
  <si>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</si>
  <si>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</si>
  <si>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</si>
  <si>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</si>
  <si>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</si>
  <si>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</si>
  <si>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</si>
  <si>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</si>
  <si>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</si>
  <si>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</si>
  <si>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</si>
  <si>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</si>
  <si>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</si>
  <si>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</si>
  <si>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</si>
  <si>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</si>
  <si>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</si>
  <si>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</si>
  <si>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</si>
  <si>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</si>
  <si>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</si>
  <si>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</si>
  <si>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</si>
  <si>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</si>
  <si>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</si>
  <si>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</si>
  <si>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</si>
  <si>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</si>
  <si>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</si>
  <si>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</si>
  <si>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</si>
  <si>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</si>
  <si>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</si>
  <si>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</si>
  <si>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</si>
  <si>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</si>
  <si>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</si>
  <si>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</si>
  <si>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</si>
  <si>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</si>
  <si>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</si>
  <si>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</si>
  <si>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</si>
  <si>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</si>
  <si>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</si>
  <si>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</si>
  <si>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</si>
  <si>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</si>
  <si>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</si>
  <si>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</si>
  <si>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</si>
  <si>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</si>
  <si>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998 - Přesun hmot</t>
  </si>
  <si>
    <t>PSV - Práce a dodávky PSV</t>
  </si>
  <si>
    <t xml:space="preserve">    782 - Dokončovací práce - obklady z kamene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</si>
  <si>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</si>
  <si>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</si>
  <si>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</si>
  <si>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</si>
  <si>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</si>
  <si>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</si>
  <si>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</si>
  <si>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</si>
  <si>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</si>
  <si>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</si>
  <si>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</si>
  <si>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</si>
  <si>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</si>
  <si>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</si>
  <si>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</si>
  <si>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</si>
  <si>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</si>
  <si>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</si>
  <si>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122251102</t>
  </si>
  <si>
    <t>Odkopávky a prokopávky nezapažené v hornině třídy těžitelnosti I skupiny 3 objem do 50 m3 strojně</t>
  </si>
  <si>
    <t>m3</t>
  </si>
  <si>
    <t>4</t>
  </si>
  <si>
    <t>1697771231</t>
  </si>
  <si>
    <t>VV</t>
  </si>
  <si>
    <t>"zákl. deska" 22,57*0,4</t>
  </si>
  <si>
    <t>"přisypání desky" 22,57*0,6</t>
  </si>
  <si>
    <t>"náběhový klín svahu" 10*8,5</t>
  </si>
  <si>
    <t>"podkl. beton" (22,4-(8,5*0,5))*0,07</t>
  </si>
  <si>
    <t>Součet</t>
  </si>
  <si>
    <t>129951111</t>
  </si>
  <si>
    <t>Bourání zdiva kamenného v odkopávkách nebo prokopávkách na MV, MVC strojně</t>
  </si>
  <si>
    <t>-671028091</t>
  </si>
  <si>
    <t>(2,8+3,1+3,5)*4*0,8</t>
  </si>
  <si>
    <t>3</t>
  </si>
  <si>
    <t>132251101</t>
  </si>
  <si>
    <t>Hloubení rýh nezapažených š do 800 mm v hornině třídy těžitelnosti I skupiny 3 objem do 20 m3 strojně</t>
  </si>
  <si>
    <t>1198572188</t>
  </si>
  <si>
    <t>8,5*0,5*0,5</t>
  </si>
  <si>
    <t>162351103</t>
  </si>
  <si>
    <t>Vodorovné přemístění přes 50 do 500 m výkopku/sypaniny z horniny třídy těžitelnosti I skupiny 1 až 3</t>
  </si>
  <si>
    <t>1012778318</t>
  </si>
  <si>
    <t>5</t>
  </si>
  <si>
    <t>162551108</t>
  </si>
  <si>
    <t>Vodorovné přemístění přes 2 500 do 3000 m výkopku/sypaniny z horniny třídy těžitelnosti I skupiny 1 až 3</t>
  </si>
  <si>
    <t>912425225</t>
  </si>
  <si>
    <t>"kamenivo" 30,08</t>
  </si>
  <si>
    <t>"Zemina na skládku" 10,299</t>
  </si>
  <si>
    <t>"základový pas" 2,125</t>
  </si>
  <si>
    <t>"vsak" 13,695</t>
  </si>
  <si>
    <t>6</t>
  </si>
  <si>
    <t>167151101</t>
  </si>
  <si>
    <t>Nakládání výkopku z hornin třídy těžitelnosti I skupiny 1 až 3 do 100 m3</t>
  </si>
  <si>
    <t>-1055383855</t>
  </si>
  <si>
    <t>"zemina na skládku" 10,299+2,125+13,695</t>
  </si>
  <si>
    <t>"zemina z deponie pro zpětný zásyp" 98,542</t>
  </si>
  <si>
    <t>7</t>
  </si>
  <si>
    <t>171201221</t>
  </si>
  <si>
    <t>Poplatek za uložení na skládce (skládkovné) zeminy a kamení kód odpadu 17 05 04</t>
  </si>
  <si>
    <t>t</t>
  </si>
  <si>
    <t>-144552861</t>
  </si>
  <si>
    <t>"kamenivo" 30,08*1,7</t>
  </si>
  <si>
    <t>"zemina" (2,15+1,271+9,028+2,125+13,695)*1,823</t>
  </si>
  <si>
    <t>8</t>
  </si>
  <si>
    <t>171251201</t>
  </si>
  <si>
    <t>Uložení sypaniny na skládky nebo meziskládky</t>
  </si>
  <si>
    <t>1739654786</t>
  </si>
  <si>
    <t>108,841+30,08+2,125</t>
  </si>
  <si>
    <t>9</t>
  </si>
  <si>
    <t>174151101</t>
  </si>
  <si>
    <t>Zásyp jam, šachet rýh nebo kolem objektů sypaninou se zhutněním</t>
  </si>
  <si>
    <t>-706285868</t>
  </si>
  <si>
    <t>P</t>
  </si>
  <si>
    <t>Poznámka k položce:_x000d_
zasypání zákl. desky dle výkresu D.1.2.4</t>
  </si>
  <si>
    <t>13,542+85</t>
  </si>
  <si>
    <t>Zakládání</t>
  </si>
  <si>
    <t>26</t>
  </si>
  <si>
    <t>211561111</t>
  </si>
  <si>
    <t>Výplň odvodňovacích žeber nebo trativodů kamenivem hrubým drceným frakce 4 až 16 mm</t>
  </si>
  <si>
    <t>-2041694753</t>
  </si>
  <si>
    <t>24</t>
  </si>
  <si>
    <t>211971110</t>
  </si>
  <si>
    <t>Zřízení opláštění žeber nebo trativodů geotextilií v rýze nebo zářezu sklonu do 1:2</t>
  </si>
  <si>
    <t>m2</t>
  </si>
  <si>
    <t>2000408267</t>
  </si>
  <si>
    <t>8,3*2*3+2*0,5*3+2*0,5*8,3</t>
  </si>
  <si>
    <t>25</t>
  </si>
  <si>
    <t>M</t>
  </si>
  <si>
    <t>69311270</t>
  </si>
  <si>
    <t>geotextilie netkaná separační, ochranná, filtrační, drenážní PES 400g/m2</t>
  </si>
  <si>
    <t>452548825</t>
  </si>
  <si>
    <t>61,1*1,1845 'Přepočtené koeficientem množství</t>
  </si>
  <si>
    <t>27</t>
  </si>
  <si>
    <t>212755216</t>
  </si>
  <si>
    <t>Trativody z drenážních trubek plastových flexibilních DN 160 mm bez lože a obsypu</t>
  </si>
  <si>
    <t>m</t>
  </si>
  <si>
    <t>1711912864</t>
  </si>
  <si>
    <t>10</t>
  </si>
  <si>
    <t>273321511</t>
  </si>
  <si>
    <t>Základové desky ze ŽB bez zvýšených nároků na prostředí tř. C 25/30</t>
  </si>
  <si>
    <t>1104820554</t>
  </si>
  <si>
    <t>22,57*0,4</t>
  </si>
  <si>
    <t>11</t>
  </si>
  <si>
    <t>273351121</t>
  </si>
  <si>
    <t>Zřízení bednění základových desek</t>
  </si>
  <si>
    <t>2040308992</t>
  </si>
  <si>
    <t>273351122</t>
  </si>
  <si>
    <t>Odstranění bednění základových desek</t>
  </si>
  <si>
    <t>-433653552</t>
  </si>
  <si>
    <t>13</t>
  </si>
  <si>
    <t>273361821</t>
  </si>
  <si>
    <t>Výztuž základových desek betonářskou ocelí 10 505 (R)</t>
  </si>
  <si>
    <t>-926626685</t>
  </si>
  <si>
    <t>14</t>
  </si>
  <si>
    <t>274321511</t>
  </si>
  <si>
    <t>Základové pasy ze ŽB bez zvýšených nároků na prostředí tř. C 25/30</t>
  </si>
  <si>
    <t>502554618</t>
  </si>
  <si>
    <t>Svislé a kompletní konstrukce</t>
  </si>
  <si>
    <t>15</t>
  </si>
  <si>
    <t>311113114</t>
  </si>
  <si>
    <t>Nadzákladová zeď tl přes 250 do 300 mm z hladkých tvárnic ztraceného bednění včetně výplně z betonu tř. C 8/10</t>
  </si>
  <si>
    <t>-682192780</t>
  </si>
  <si>
    <t>3,5*3,9+2*3,1+2,85*3,5</t>
  </si>
  <si>
    <t>16</t>
  </si>
  <si>
    <t>326218312</t>
  </si>
  <si>
    <t>Zdivo LTM obkladní z nepravidelných kamenů na maltu, objem jednoho kamene přes 0,02 m3</t>
  </si>
  <si>
    <t>486260227</t>
  </si>
  <si>
    <t>Poznámka k položce:_x000d_
včetně 3ks chrličů vody</t>
  </si>
  <si>
    <t>29,825*0,25</t>
  </si>
  <si>
    <t>17</t>
  </si>
  <si>
    <t>341361821</t>
  </si>
  <si>
    <t>Výztuž stěn betonářskou ocelí 10 505</t>
  </si>
  <si>
    <t>-2012315763</t>
  </si>
  <si>
    <t>Vodorovné konstrukce</t>
  </si>
  <si>
    <t>18</t>
  </si>
  <si>
    <t>411354311</t>
  </si>
  <si>
    <t>Zřízení podpěrné konstrukce stropů výšky do 4 m tl přes 5 do 15 cm</t>
  </si>
  <si>
    <t>-1878761845</t>
  </si>
  <si>
    <t>3,6*8,91</t>
  </si>
  <si>
    <t>19</t>
  </si>
  <si>
    <t>411354312</t>
  </si>
  <si>
    <t>Odstranění podpěrné konstrukce stropů výšky do 4 m tl přes 5 do 15 cm</t>
  </si>
  <si>
    <t>1323332644</t>
  </si>
  <si>
    <t>Vedení trubní dálková a přípojná</t>
  </si>
  <si>
    <t>30</t>
  </si>
  <si>
    <t>871313120</t>
  </si>
  <si>
    <t>Montáž kanalizačního potrubí hladkého plnostěnného SN 4 z PVC-U DN 160</t>
  </si>
  <si>
    <t>331825687</t>
  </si>
  <si>
    <t>31</t>
  </si>
  <si>
    <t>28611130</t>
  </si>
  <si>
    <t>trubka kanalizační PVC DN 160x500mm SN4</t>
  </si>
  <si>
    <t>ks</t>
  </si>
  <si>
    <t>1423882631</t>
  </si>
  <si>
    <t>2,9126213592233*1,03 'Přepočtené koeficientem množství</t>
  </si>
  <si>
    <t>28</t>
  </si>
  <si>
    <t>877310320</t>
  </si>
  <si>
    <t>Montáž odboček na kanalizačním potrubí z PP nebo tvrdého PVC-U trub hladkých plnostěnných DN 150</t>
  </si>
  <si>
    <t>kus</t>
  </si>
  <si>
    <t>-2027461686</t>
  </si>
  <si>
    <t>29</t>
  </si>
  <si>
    <t>OSM.222420</t>
  </si>
  <si>
    <t>KGEA 87st odbočka DN 160/110 SN8</t>
  </si>
  <si>
    <t>1181484323</t>
  </si>
  <si>
    <t>Ostatní konstrukce a práce, bourání</t>
  </si>
  <si>
    <t>20</t>
  </si>
  <si>
    <t>975024151</t>
  </si>
  <si>
    <t>Zřízení podepření uvolněného zdiva tl přes 600 do 900 mm dřevěnou výztuhou</t>
  </si>
  <si>
    <t>-456592172</t>
  </si>
  <si>
    <t>0,9*3,3</t>
  </si>
  <si>
    <t>975024251</t>
  </si>
  <si>
    <t>Odstranění podepření uvolněného zdiva tl přes 600 do 900 mm dřevěnou výztuhou</t>
  </si>
  <si>
    <t>-1937339345</t>
  </si>
  <si>
    <t>998</t>
  </si>
  <si>
    <t>Přesun hmot</t>
  </si>
  <si>
    <t>22</t>
  </si>
  <si>
    <t>998001011</t>
  </si>
  <si>
    <t>Přesun hmot pro piloty nebo podzemní stěny betonované na místě</t>
  </si>
  <si>
    <t>1337054583</t>
  </si>
  <si>
    <t>22,587+20,729</t>
  </si>
  <si>
    <t>PSV</t>
  </si>
  <si>
    <t>Práce a dodávky PSV</t>
  </si>
  <si>
    <t>782</t>
  </si>
  <si>
    <t>Dokončovací práce - obklady z kamene</t>
  </si>
  <si>
    <t>23</t>
  </si>
  <si>
    <t>782991111</t>
  </si>
  <si>
    <t>Penetrace podkladu obkladu z kamene</t>
  </si>
  <si>
    <t>541697174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</si>
</sst>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2025005_3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Sanace opěrné stěny v areálu farnosti, k.ú. Šternberk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28. 8. 2025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Šternberk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78</v>
      </c>
      <c r="BT94" s="116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117" t="s">
        <v>82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'2025005_3 - Sanace opěrné...'!J28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'2025005_3 - Sanace opěrné...'!P122</f>
        <v>0</v>
      </c>
      <c r="AV95" s="126">
        <f>'2025005_3 - Sanace opěrné...'!J31</f>
        <v>0</v>
      </c>
      <c r="AW95" s="126">
        <f>'2025005_3 - Sanace opěrné...'!J32</f>
        <v>0</v>
      </c>
      <c r="AX95" s="126">
        <f>'2025005_3 - Sanace opěrné...'!J33</f>
        <v>0</v>
      </c>
      <c r="AY95" s="126">
        <f>'2025005_3 - Sanace opěrné...'!J34</f>
        <v>0</v>
      </c>
      <c r="AZ95" s="126">
        <f>'2025005_3 - Sanace opěrné...'!F31</f>
        <v>0</v>
      </c>
      <c r="BA95" s="126">
        <f>'2025005_3 - Sanace opěrné...'!F32</f>
        <v>0</v>
      </c>
      <c r="BB95" s="126">
        <f>'2025005_3 - Sanace opěrné...'!F33</f>
        <v>0</v>
      </c>
      <c r="BC95" s="126">
        <f>'2025005_3 - Sanace opěrné...'!F34</f>
        <v>0</v>
      </c>
      <c r="BD95" s="128">
        <f>'2025005_3 - Sanace opěrné...'!F35</f>
        <v>0</v>
      </c>
      <c r="BE95" s="7"/>
      <c r="BT95" s="129" t="s">
        <v>84</v>
      </c>
      <c r="BU95" s="129" t="s">
        <v>85</v>
      </c>
      <c r="BV95" s="129" t="s">
        <v>80</v>
      </c>
      <c r="BW95" s="129" t="s">
        <v>5</v>
      </c>
      <c r="BX95" s="129" t="s">
        <v>81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Z2qTFtiLUZaAXaEV/obZTZ/JNayGiymT3XH+ucQ1BrfDKoda60wHat4/eFkrWnfMcMBw+tySlLGGthrYs37qFg==" hashValue="ndctIFhp1kIgV0rILavsySAgsi9c/35GQ3YVsWVMLd3Xf6PGg+gId1CnOpaHp7S44NrG/gEVCMWzaNaAHQHTp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5005_3 - Sanace opěrn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86</v>
      </c>
    </row>
    <row r="4" s="1" customFormat="1" ht="24.96" customHeight="1">
      <c r="B4" s="19"/>
      <c r="D4" s="132" t="s">
        <v>87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28. 8. 2025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27</v>
      </c>
      <c r="F13" s="37"/>
      <c r="G13" s="37"/>
      <c r="H13" s="37"/>
      <c r="I13" s="134" t="s">
        <v>28</v>
      </c>
      <c r="J13" s="136" t="s">
        <v>29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30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28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32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28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35</v>
      </c>
      <c r="E21" s="37"/>
      <c r="F21" s="37"/>
      <c r="G21" s="37"/>
      <c r="H21" s="37"/>
      <c r="I21" s="134" t="s">
        <v>25</v>
      </c>
      <c r="J21" s="136" t="s">
        <v>36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37</v>
      </c>
      <c r="F22" s="37"/>
      <c r="G22" s="37"/>
      <c r="H22" s="37"/>
      <c r="I22" s="134" t="s">
        <v>28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38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39</v>
      </c>
      <c r="E28" s="37"/>
      <c r="F28" s="37"/>
      <c r="G28" s="37"/>
      <c r="H28" s="37"/>
      <c r="I28" s="37"/>
      <c r="J28" s="144">
        <f>ROUND(J122,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41</v>
      </c>
      <c r="G30" s="37"/>
      <c r="H30" s="37"/>
      <c r="I30" s="145" t="s">
        <v>40</v>
      </c>
      <c r="J30" s="145" t="s">
        <v>42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43</v>
      </c>
      <c r="E31" s="134" t="s">
        <v>44</v>
      </c>
      <c r="F31" s="147">
        <f>ROUND((SUM(BE122:BE195)),  2)</f>
        <v>0</v>
      </c>
      <c r="G31" s="37"/>
      <c r="H31" s="37"/>
      <c r="I31" s="148">
        <v>0.20999999999999999</v>
      </c>
      <c r="J31" s="147">
        <f>ROUND(((SUM(BE122:BE195))*I31),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45</v>
      </c>
      <c r="F32" s="147">
        <f>ROUND((SUM(BF122:BF195)),  2)</f>
        <v>0</v>
      </c>
      <c r="G32" s="37"/>
      <c r="H32" s="37"/>
      <c r="I32" s="148">
        <v>0.12</v>
      </c>
      <c r="J32" s="147">
        <f>ROUND(((SUM(BF122:BF195))*I32),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46</v>
      </c>
      <c r="F33" s="147">
        <f>ROUND((SUM(BG122:BG195)),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47</v>
      </c>
      <c r="F34" s="147">
        <f>ROUND((SUM(BH122:BH195)),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48</v>
      </c>
      <c r="F35" s="147">
        <f>ROUND((SUM(BI122:BI195)),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49</v>
      </c>
      <c r="E37" s="151"/>
      <c r="F37" s="151"/>
      <c r="G37" s="152" t="s">
        <v>50</v>
      </c>
      <c r="H37" s="153" t="s">
        <v>51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Sanace opěrné stěny v areálu farnosti, k.ú. Šternberk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Šternberk</v>
      </c>
      <c r="G87" s="39"/>
      <c r="H87" s="39"/>
      <c r="I87" s="31" t="s">
        <v>22</v>
      </c>
      <c r="J87" s="78" t="str">
        <f>IF(J10="","",J10)</f>
        <v>28. 8. 2025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Město Šternberk</v>
      </c>
      <c r="G89" s="39"/>
      <c r="H89" s="39"/>
      <c r="I89" s="31" t="s">
        <v>32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30</v>
      </c>
      <c r="D90" s="39"/>
      <c r="E90" s="39"/>
      <c r="F90" s="26" t="str">
        <f>IF(E16="","",E16)</f>
        <v>Vyplň údaj</v>
      </c>
      <c r="G90" s="39"/>
      <c r="H90" s="39"/>
      <c r="I90" s="31" t="s">
        <v>35</v>
      </c>
      <c r="J90" s="35" t="str">
        <f>E22</f>
        <v>Petr Nikl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89</v>
      </c>
      <c r="D92" s="168"/>
      <c r="E92" s="168"/>
      <c r="F92" s="168"/>
      <c r="G92" s="168"/>
      <c r="H92" s="168"/>
      <c r="I92" s="168"/>
      <c r="J92" s="169" t="s">
        <v>90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91</v>
      </c>
      <c r="D94" s="39"/>
      <c r="E94" s="39"/>
      <c r="F94" s="39"/>
      <c r="G94" s="39"/>
      <c r="H94" s="39"/>
      <c r="I94" s="39"/>
      <c r="J94" s="109">
        <f>J122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92</v>
      </c>
    </row>
    <row r="95" s="9" customFormat="1" ht="24.96" customHeight="1">
      <c r="A95" s="9"/>
      <c r="B95" s="171"/>
      <c r="C95" s="172"/>
      <c r="D95" s="173" t="s">
        <v>93</v>
      </c>
      <c r="E95" s="174"/>
      <c r="F95" s="174"/>
      <c r="G95" s="174"/>
      <c r="H95" s="174"/>
      <c r="I95" s="174"/>
      <c r="J95" s="175">
        <f>J123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94</v>
      </c>
      <c r="E96" s="180"/>
      <c r="F96" s="180"/>
      <c r="G96" s="180"/>
      <c r="H96" s="180"/>
      <c r="I96" s="180"/>
      <c r="J96" s="181">
        <f>J124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95</v>
      </c>
      <c r="E97" s="180"/>
      <c r="F97" s="180"/>
      <c r="G97" s="180"/>
      <c r="H97" s="180"/>
      <c r="I97" s="180"/>
      <c r="J97" s="181">
        <f>J156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96</v>
      </c>
      <c r="E98" s="180"/>
      <c r="F98" s="180"/>
      <c r="G98" s="180"/>
      <c r="H98" s="180"/>
      <c r="I98" s="180"/>
      <c r="J98" s="181">
        <f>J169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97</v>
      </c>
      <c r="E99" s="180"/>
      <c r="F99" s="180"/>
      <c r="G99" s="180"/>
      <c r="H99" s="180"/>
      <c r="I99" s="180"/>
      <c r="J99" s="181">
        <f>J176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98</v>
      </c>
      <c r="E100" s="180"/>
      <c r="F100" s="180"/>
      <c r="G100" s="180"/>
      <c r="H100" s="180"/>
      <c r="I100" s="180"/>
      <c r="J100" s="181">
        <f>J180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99</v>
      </c>
      <c r="E101" s="180"/>
      <c r="F101" s="180"/>
      <c r="G101" s="180"/>
      <c r="H101" s="180"/>
      <c r="I101" s="180"/>
      <c r="J101" s="181">
        <f>J186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100</v>
      </c>
      <c r="E102" s="180"/>
      <c r="F102" s="180"/>
      <c r="G102" s="180"/>
      <c r="H102" s="180"/>
      <c r="I102" s="180"/>
      <c r="J102" s="181">
        <f>J190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1"/>
      <c r="C103" s="172"/>
      <c r="D103" s="173" t="s">
        <v>101</v>
      </c>
      <c r="E103" s="174"/>
      <c r="F103" s="174"/>
      <c r="G103" s="174"/>
      <c r="H103" s="174"/>
      <c r="I103" s="174"/>
      <c r="J103" s="175">
        <f>J193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7"/>
      <c r="C104" s="178"/>
      <c r="D104" s="179" t="s">
        <v>102</v>
      </c>
      <c r="E104" s="180"/>
      <c r="F104" s="180"/>
      <c r="G104" s="180"/>
      <c r="H104" s="180"/>
      <c r="I104" s="180"/>
      <c r="J104" s="181">
        <f>J194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E7</f>
        <v>Sanace opěrné stěny v areálu farnosti, k.ú. Šternberk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F10</f>
        <v>Šternberk</v>
      </c>
      <c r="G116" s="39"/>
      <c r="H116" s="39"/>
      <c r="I116" s="31" t="s">
        <v>22</v>
      </c>
      <c r="J116" s="78" t="str">
        <f>IF(J10="","",J10)</f>
        <v>28. 8. 2025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E13</f>
        <v>Město Šternberk</v>
      </c>
      <c r="G118" s="39"/>
      <c r="H118" s="39"/>
      <c r="I118" s="31" t="s">
        <v>32</v>
      </c>
      <c r="J118" s="35" t="str">
        <f>E19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IF(E16="","",E16)</f>
        <v>Vyplň údaj</v>
      </c>
      <c r="G119" s="39"/>
      <c r="H119" s="39"/>
      <c r="I119" s="31" t="s">
        <v>35</v>
      </c>
      <c r="J119" s="35" t="str">
        <f>E22</f>
        <v>Petr Nikl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83"/>
      <c r="B121" s="184"/>
      <c r="C121" s="185" t="s">
        <v>104</v>
      </c>
      <c r="D121" s="186" t="s">
        <v>64</v>
      </c>
      <c r="E121" s="186" t="s">
        <v>60</v>
      </c>
      <c r="F121" s="186" t="s">
        <v>61</v>
      </c>
      <c r="G121" s="186" t="s">
        <v>105</v>
      </c>
      <c r="H121" s="186" t="s">
        <v>106</v>
      </c>
      <c r="I121" s="186" t="s">
        <v>107</v>
      </c>
      <c r="J121" s="187" t="s">
        <v>90</v>
      </c>
      <c r="K121" s="188" t="s">
        <v>108</v>
      </c>
      <c r="L121" s="189"/>
      <c r="M121" s="99" t="s">
        <v>1</v>
      </c>
      <c r="N121" s="100" t="s">
        <v>43</v>
      </c>
      <c r="O121" s="100" t="s">
        <v>109</v>
      </c>
      <c r="P121" s="100" t="s">
        <v>110</v>
      </c>
      <c r="Q121" s="100" t="s">
        <v>111</v>
      </c>
      <c r="R121" s="100" t="s">
        <v>112</v>
      </c>
      <c r="S121" s="100" t="s">
        <v>113</v>
      </c>
      <c r="T121" s="101" t="s">
        <v>114</v>
      </c>
      <c r="U121" s="183"/>
      <c r="V121" s="183"/>
      <c r="W121" s="183"/>
      <c r="X121" s="183"/>
      <c r="Y121" s="183"/>
      <c r="Z121" s="183"/>
      <c r="AA121" s="183"/>
      <c r="AB121" s="183"/>
      <c r="AC121" s="183"/>
      <c r="AD121" s="183"/>
      <c r="AE121" s="183"/>
    </row>
    <row r="122" s="2" customFormat="1" ht="22.8" customHeight="1">
      <c r="A122" s="37"/>
      <c r="B122" s="38"/>
      <c r="C122" s="106" t="s">
        <v>115</v>
      </c>
      <c r="D122" s="39"/>
      <c r="E122" s="39"/>
      <c r="F122" s="39"/>
      <c r="G122" s="39"/>
      <c r="H122" s="39"/>
      <c r="I122" s="39"/>
      <c r="J122" s="190">
        <f>BK122</f>
        <v>0</v>
      </c>
      <c r="K122" s="39"/>
      <c r="L122" s="43"/>
      <c r="M122" s="102"/>
      <c r="N122" s="191"/>
      <c r="O122" s="103"/>
      <c r="P122" s="192">
        <f>P123+P193</f>
        <v>0</v>
      </c>
      <c r="Q122" s="103"/>
      <c r="R122" s="192">
        <f>R123+R193</f>
        <v>70.43949762757201</v>
      </c>
      <c r="S122" s="103"/>
      <c r="T122" s="193">
        <f>T123+T193</f>
        <v>0.18764460000000002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78</v>
      </c>
      <c r="AU122" s="16" t="s">
        <v>92</v>
      </c>
      <c r="BK122" s="194">
        <f>BK123+BK193</f>
        <v>0</v>
      </c>
    </row>
    <row r="123" s="12" customFormat="1" ht="25.92" customHeight="1">
      <c r="A123" s="12"/>
      <c r="B123" s="195"/>
      <c r="C123" s="196"/>
      <c r="D123" s="197" t="s">
        <v>78</v>
      </c>
      <c r="E123" s="198" t="s">
        <v>116</v>
      </c>
      <c r="F123" s="198" t="s">
        <v>117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P124+P156+P169+P176+P180+P186+P190</f>
        <v>0</v>
      </c>
      <c r="Q123" s="203"/>
      <c r="R123" s="204">
        <f>R124+R156+R169+R176+R180+R186+R190</f>
        <v>70.427567627572003</v>
      </c>
      <c r="S123" s="203"/>
      <c r="T123" s="205">
        <f>T124+T156+T169+T176+T180+T186+T190</f>
        <v>0.18764460000000002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84</v>
      </c>
      <c r="AT123" s="207" t="s">
        <v>78</v>
      </c>
      <c r="AU123" s="207" t="s">
        <v>79</v>
      </c>
      <c r="AY123" s="206" t="s">
        <v>118</v>
      </c>
      <c r="BK123" s="208">
        <f>BK124+BK156+BK169+BK176+BK180+BK186+BK190</f>
        <v>0</v>
      </c>
    </row>
    <row r="124" s="12" customFormat="1" ht="22.8" customHeight="1">
      <c r="A124" s="12"/>
      <c r="B124" s="195"/>
      <c r="C124" s="196"/>
      <c r="D124" s="197" t="s">
        <v>78</v>
      </c>
      <c r="E124" s="209" t="s">
        <v>84</v>
      </c>
      <c r="F124" s="209" t="s">
        <v>119</v>
      </c>
      <c r="G124" s="196"/>
      <c r="H124" s="196"/>
      <c r="I124" s="199"/>
      <c r="J124" s="210">
        <f>BK124</f>
        <v>0</v>
      </c>
      <c r="K124" s="196"/>
      <c r="L124" s="201"/>
      <c r="M124" s="202"/>
      <c r="N124" s="203"/>
      <c r="O124" s="203"/>
      <c r="P124" s="204">
        <f>SUM(P125:P155)</f>
        <v>0</v>
      </c>
      <c r="Q124" s="203"/>
      <c r="R124" s="204">
        <f>SUM(R125:R155)</f>
        <v>0</v>
      </c>
      <c r="S124" s="203"/>
      <c r="T124" s="205">
        <f>SUM(T125:T155)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84</v>
      </c>
      <c r="AT124" s="207" t="s">
        <v>78</v>
      </c>
      <c r="AU124" s="207" t="s">
        <v>84</v>
      </c>
      <c r="AY124" s="206" t="s">
        <v>118</v>
      </c>
      <c r="BK124" s="208">
        <f>SUM(BK125:BK155)</f>
        <v>0</v>
      </c>
    </row>
    <row r="125" s="2" customFormat="1" ht="33" customHeight="1">
      <c r="A125" s="37"/>
      <c r="B125" s="38"/>
      <c r="C125" s="211" t="s">
        <v>84</v>
      </c>
      <c r="D125" s="211" t="s">
        <v>120</v>
      </c>
      <c r="E125" s="212" t="s">
        <v>121</v>
      </c>
      <c r="F125" s="213" t="s">
        <v>122</v>
      </c>
      <c r="G125" s="214" t="s">
        <v>123</v>
      </c>
      <c r="H125" s="215">
        <v>108.84099999999999</v>
      </c>
      <c r="I125" s="216"/>
      <c r="J125" s="217">
        <f>ROUND(I125*H125,2)</f>
        <v>0</v>
      </c>
      <c r="K125" s="218"/>
      <c r="L125" s="43"/>
      <c r="M125" s="219" t="s">
        <v>1</v>
      </c>
      <c r="N125" s="220" t="s">
        <v>44</v>
      </c>
      <c r="O125" s="90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3" t="s">
        <v>124</v>
      </c>
      <c r="AT125" s="223" t="s">
        <v>120</v>
      </c>
      <c r="AU125" s="223" t="s">
        <v>86</v>
      </c>
      <c r="AY125" s="16" t="s">
        <v>118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6" t="s">
        <v>84</v>
      </c>
      <c r="BK125" s="224">
        <f>ROUND(I125*H125,2)</f>
        <v>0</v>
      </c>
      <c r="BL125" s="16" t="s">
        <v>124</v>
      </c>
      <c r="BM125" s="223" t="s">
        <v>125</v>
      </c>
    </row>
    <row r="126" s="13" customFormat="1">
      <c r="A126" s="13"/>
      <c r="B126" s="225"/>
      <c r="C126" s="226"/>
      <c r="D126" s="227" t="s">
        <v>126</v>
      </c>
      <c r="E126" s="228" t="s">
        <v>1</v>
      </c>
      <c r="F126" s="229" t="s">
        <v>127</v>
      </c>
      <c r="G126" s="226"/>
      <c r="H126" s="230">
        <v>9.0280000000000005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126</v>
      </c>
      <c r="AU126" s="236" t="s">
        <v>86</v>
      </c>
      <c r="AV126" s="13" t="s">
        <v>86</v>
      </c>
      <c r="AW126" s="13" t="s">
        <v>34</v>
      </c>
      <c r="AX126" s="13" t="s">
        <v>79</v>
      </c>
      <c r="AY126" s="236" t="s">
        <v>118</v>
      </c>
    </row>
    <row r="127" s="13" customFormat="1">
      <c r="A127" s="13"/>
      <c r="B127" s="225"/>
      <c r="C127" s="226"/>
      <c r="D127" s="227" t="s">
        <v>126</v>
      </c>
      <c r="E127" s="228" t="s">
        <v>1</v>
      </c>
      <c r="F127" s="229" t="s">
        <v>128</v>
      </c>
      <c r="G127" s="226"/>
      <c r="H127" s="230">
        <v>13.542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126</v>
      </c>
      <c r="AU127" s="236" t="s">
        <v>86</v>
      </c>
      <c r="AV127" s="13" t="s">
        <v>86</v>
      </c>
      <c r="AW127" s="13" t="s">
        <v>34</v>
      </c>
      <c r="AX127" s="13" t="s">
        <v>79</v>
      </c>
      <c r="AY127" s="236" t="s">
        <v>118</v>
      </c>
    </row>
    <row r="128" s="13" customFormat="1">
      <c r="A128" s="13"/>
      <c r="B128" s="225"/>
      <c r="C128" s="226"/>
      <c r="D128" s="227" t="s">
        <v>126</v>
      </c>
      <c r="E128" s="228" t="s">
        <v>1</v>
      </c>
      <c r="F128" s="229" t="s">
        <v>129</v>
      </c>
      <c r="G128" s="226"/>
      <c r="H128" s="230">
        <v>85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126</v>
      </c>
      <c r="AU128" s="236" t="s">
        <v>86</v>
      </c>
      <c r="AV128" s="13" t="s">
        <v>86</v>
      </c>
      <c r="AW128" s="13" t="s">
        <v>34</v>
      </c>
      <c r="AX128" s="13" t="s">
        <v>79</v>
      </c>
      <c r="AY128" s="236" t="s">
        <v>118</v>
      </c>
    </row>
    <row r="129" s="13" customFormat="1">
      <c r="A129" s="13"/>
      <c r="B129" s="225"/>
      <c r="C129" s="226"/>
      <c r="D129" s="227" t="s">
        <v>126</v>
      </c>
      <c r="E129" s="228" t="s">
        <v>1</v>
      </c>
      <c r="F129" s="229" t="s">
        <v>130</v>
      </c>
      <c r="G129" s="226"/>
      <c r="H129" s="230">
        <v>1.2709999999999999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126</v>
      </c>
      <c r="AU129" s="236" t="s">
        <v>86</v>
      </c>
      <c r="AV129" s="13" t="s">
        <v>86</v>
      </c>
      <c r="AW129" s="13" t="s">
        <v>34</v>
      </c>
      <c r="AX129" s="13" t="s">
        <v>79</v>
      </c>
      <c r="AY129" s="236" t="s">
        <v>118</v>
      </c>
    </row>
    <row r="130" s="14" customFormat="1">
      <c r="A130" s="14"/>
      <c r="B130" s="237"/>
      <c r="C130" s="238"/>
      <c r="D130" s="227" t="s">
        <v>126</v>
      </c>
      <c r="E130" s="239" t="s">
        <v>1</v>
      </c>
      <c r="F130" s="240" t="s">
        <v>131</v>
      </c>
      <c r="G130" s="238"/>
      <c r="H130" s="241">
        <v>108.84099999999999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126</v>
      </c>
      <c r="AU130" s="247" t="s">
        <v>86</v>
      </c>
      <c r="AV130" s="14" t="s">
        <v>124</v>
      </c>
      <c r="AW130" s="14" t="s">
        <v>34</v>
      </c>
      <c r="AX130" s="14" t="s">
        <v>84</v>
      </c>
      <c r="AY130" s="247" t="s">
        <v>118</v>
      </c>
    </row>
    <row r="131" s="2" customFormat="1" ht="24.15" customHeight="1">
      <c r="A131" s="37"/>
      <c r="B131" s="38"/>
      <c r="C131" s="211" t="s">
        <v>86</v>
      </c>
      <c r="D131" s="211" t="s">
        <v>120</v>
      </c>
      <c r="E131" s="212" t="s">
        <v>132</v>
      </c>
      <c r="F131" s="213" t="s">
        <v>133</v>
      </c>
      <c r="G131" s="214" t="s">
        <v>123</v>
      </c>
      <c r="H131" s="215">
        <v>30.079999999999998</v>
      </c>
      <c r="I131" s="216"/>
      <c r="J131" s="217">
        <f>ROUND(I131*H131,2)</f>
        <v>0</v>
      </c>
      <c r="K131" s="218"/>
      <c r="L131" s="43"/>
      <c r="M131" s="219" t="s">
        <v>1</v>
      </c>
      <c r="N131" s="220" t="s">
        <v>44</v>
      </c>
      <c r="O131" s="90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3" t="s">
        <v>124</v>
      </c>
      <c r="AT131" s="223" t="s">
        <v>120</v>
      </c>
      <c r="AU131" s="223" t="s">
        <v>86</v>
      </c>
      <c r="AY131" s="16" t="s">
        <v>118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6" t="s">
        <v>84</v>
      </c>
      <c r="BK131" s="224">
        <f>ROUND(I131*H131,2)</f>
        <v>0</v>
      </c>
      <c r="BL131" s="16" t="s">
        <v>124</v>
      </c>
      <c r="BM131" s="223" t="s">
        <v>134</v>
      </c>
    </row>
    <row r="132" s="13" customFormat="1">
      <c r="A132" s="13"/>
      <c r="B132" s="225"/>
      <c r="C132" s="226"/>
      <c r="D132" s="227" t="s">
        <v>126</v>
      </c>
      <c r="E132" s="228" t="s">
        <v>1</v>
      </c>
      <c r="F132" s="229" t="s">
        <v>135</v>
      </c>
      <c r="G132" s="226"/>
      <c r="H132" s="230">
        <v>30.079999999999998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126</v>
      </c>
      <c r="AU132" s="236" t="s">
        <v>86</v>
      </c>
      <c r="AV132" s="13" t="s">
        <v>86</v>
      </c>
      <c r="AW132" s="13" t="s">
        <v>34</v>
      </c>
      <c r="AX132" s="13" t="s">
        <v>84</v>
      </c>
      <c r="AY132" s="236" t="s">
        <v>118</v>
      </c>
    </row>
    <row r="133" s="2" customFormat="1" ht="33" customHeight="1">
      <c r="A133" s="37"/>
      <c r="B133" s="38"/>
      <c r="C133" s="211" t="s">
        <v>136</v>
      </c>
      <c r="D133" s="211" t="s">
        <v>120</v>
      </c>
      <c r="E133" s="212" t="s">
        <v>137</v>
      </c>
      <c r="F133" s="213" t="s">
        <v>138</v>
      </c>
      <c r="G133" s="214" t="s">
        <v>123</v>
      </c>
      <c r="H133" s="215">
        <v>2.125</v>
      </c>
      <c r="I133" s="216"/>
      <c r="J133" s="217">
        <f>ROUND(I133*H133,2)</f>
        <v>0</v>
      </c>
      <c r="K133" s="218"/>
      <c r="L133" s="43"/>
      <c r="M133" s="219" t="s">
        <v>1</v>
      </c>
      <c r="N133" s="220" t="s">
        <v>44</v>
      </c>
      <c r="O133" s="90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124</v>
      </c>
      <c r="AT133" s="223" t="s">
        <v>120</v>
      </c>
      <c r="AU133" s="223" t="s">
        <v>86</v>
      </c>
      <c r="AY133" s="16" t="s">
        <v>118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84</v>
      </c>
      <c r="BK133" s="224">
        <f>ROUND(I133*H133,2)</f>
        <v>0</v>
      </c>
      <c r="BL133" s="16" t="s">
        <v>124</v>
      </c>
      <c r="BM133" s="223" t="s">
        <v>139</v>
      </c>
    </row>
    <row r="134" s="13" customFormat="1">
      <c r="A134" s="13"/>
      <c r="B134" s="225"/>
      <c r="C134" s="226"/>
      <c r="D134" s="227" t="s">
        <v>126</v>
      </c>
      <c r="E134" s="228" t="s">
        <v>1</v>
      </c>
      <c r="F134" s="229" t="s">
        <v>140</v>
      </c>
      <c r="G134" s="226"/>
      <c r="H134" s="230">
        <v>2.125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126</v>
      </c>
      <c r="AU134" s="236" t="s">
        <v>86</v>
      </c>
      <c r="AV134" s="13" t="s">
        <v>86</v>
      </c>
      <c r="AW134" s="13" t="s">
        <v>34</v>
      </c>
      <c r="AX134" s="13" t="s">
        <v>84</v>
      </c>
      <c r="AY134" s="236" t="s">
        <v>118</v>
      </c>
    </row>
    <row r="135" s="2" customFormat="1" ht="37.8" customHeight="1">
      <c r="A135" s="37"/>
      <c r="B135" s="38"/>
      <c r="C135" s="211" t="s">
        <v>124</v>
      </c>
      <c r="D135" s="211" t="s">
        <v>120</v>
      </c>
      <c r="E135" s="212" t="s">
        <v>141</v>
      </c>
      <c r="F135" s="213" t="s">
        <v>142</v>
      </c>
      <c r="G135" s="214" t="s">
        <v>123</v>
      </c>
      <c r="H135" s="215">
        <v>98.542000000000002</v>
      </c>
      <c r="I135" s="216"/>
      <c r="J135" s="217">
        <f>ROUND(I135*H135,2)</f>
        <v>0</v>
      </c>
      <c r="K135" s="218"/>
      <c r="L135" s="43"/>
      <c r="M135" s="219" t="s">
        <v>1</v>
      </c>
      <c r="N135" s="220" t="s">
        <v>44</v>
      </c>
      <c r="O135" s="90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3" t="s">
        <v>124</v>
      </c>
      <c r="AT135" s="223" t="s">
        <v>120</v>
      </c>
      <c r="AU135" s="223" t="s">
        <v>86</v>
      </c>
      <c r="AY135" s="16" t="s">
        <v>118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6" t="s">
        <v>84</v>
      </c>
      <c r="BK135" s="224">
        <f>ROUND(I135*H135,2)</f>
        <v>0</v>
      </c>
      <c r="BL135" s="16" t="s">
        <v>124</v>
      </c>
      <c r="BM135" s="223" t="s">
        <v>143</v>
      </c>
    </row>
    <row r="136" s="2" customFormat="1" ht="37.8" customHeight="1">
      <c r="A136" s="37"/>
      <c r="B136" s="38"/>
      <c r="C136" s="211" t="s">
        <v>144</v>
      </c>
      <c r="D136" s="211" t="s">
        <v>120</v>
      </c>
      <c r="E136" s="212" t="s">
        <v>145</v>
      </c>
      <c r="F136" s="213" t="s">
        <v>146</v>
      </c>
      <c r="G136" s="214" t="s">
        <v>123</v>
      </c>
      <c r="H136" s="215">
        <v>56.198999999999998</v>
      </c>
      <c r="I136" s="216"/>
      <c r="J136" s="217">
        <f>ROUND(I136*H136,2)</f>
        <v>0</v>
      </c>
      <c r="K136" s="218"/>
      <c r="L136" s="43"/>
      <c r="M136" s="219" t="s">
        <v>1</v>
      </c>
      <c r="N136" s="220" t="s">
        <v>44</v>
      </c>
      <c r="O136" s="90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3" t="s">
        <v>124</v>
      </c>
      <c r="AT136" s="223" t="s">
        <v>120</v>
      </c>
      <c r="AU136" s="223" t="s">
        <v>86</v>
      </c>
      <c r="AY136" s="16" t="s">
        <v>118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6" t="s">
        <v>84</v>
      </c>
      <c r="BK136" s="224">
        <f>ROUND(I136*H136,2)</f>
        <v>0</v>
      </c>
      <c r="BL136" s="16" t="s">
        <v>124</v>
      </c>
      <c r="BM136" s="223" t="s">
        <v>147</v>
      </c>
    </row>
    <row r="137" s="13" customFormat="1">
      <c r="A137" s="13"/>
      <c r="B137" s="225"/>
      <c r="C137" s="226"/>
      <c r="D137" s="227" t="s">
        <v>126</v>
      </c>
      <c r="E137" s="228" t="s">
        <v>1</v>
      </c>
      <c r="F137" s="229" t="s">
        <v>148</v>
      </c>
      <c r="G137" s="226"/>
      <c r="H137" s="230">
        <v>30.079999999999998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126</v>
      </c>
      <c r="AU137" s="236" t="s">
        <v>86</v>
      </c>
      <c r="AV137" s="13" t="s">
        <v>86</v>
      </c>
      <c r="AW137" s="13" t="s">
        <v>34</v>
      </c>
      <c r="AX137" s="13" t="s">
        <v>79</v>
      </c>
      <c r="AY137" s="236" t="s">
        <v>118</v>
      </c>
    </row>
    <row r="138" s="13" customFormat="1">
      <c r="A138" s="13"/>
      <c r="B138" s="225"/>
      <c r="C138" s="226"/>
      <c r="D138" s="227" t="s">
        <v>126</v>
      </c>
      <c r="E138" s="228" t="s">
        <v>1</v>
      </c>
      <c r="F138" s="229" t="s">
        <v>149</v>
      </c>
      <c r="G138" s="226"/>
      <c r="H138" s="230">
        <v>10.299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126</v>
      </c>
      <c r="AU138" s="236" t="s">
        <v>86</v>
      </c>
      <c r="AV138" s="13" t="s">
        <v>86</v>
      </c>
      <c r="AW138" s="13" t="s">
        <v>34</v>
      </c>
      <c r="AX138" s="13" t="s">
        <v>79</v>
      </c>
      <c r="AY138" s="236" t="s">
        <v>118</v>
      </c>
    </row>
    <row r="139" s="13" customFormat="1">
      <c r="A139" s="13"/>
      <c r="B139" s="225"/>
      <c r="C139" s="226"/>
      <c r="D139" s="227" t="s">
        <v>126</v>
      </c>
      <c r="E139" s="228" t="s">
        <v>1</v>
      </c>
      <c r="F139" s="229" t="s">
        <v>150</v>
      </c>
      <c r="G139" s="226"/>
      <c r="H139" s="230">
        <v>2.125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126</v>
      </c>
      <c r="AU139" s="236" t="s">
        <v>86</v>
      </c>
      <c r="AV139" s="13" t="s">
        <v>86</v>
      </c>
      <c r="AW139" s="13" t="s">
        <v>34</v>
      </c>
      <c r="AX139" s="13" t="s">
        <v>79</v>
      </c>
      <c r="AY139" s="236" t="s">
        <v>118</v>
      </c>
    </row>
    <row r="140" s="13" customFormat="1">
      <c r="A140" s="13"/>
      <c r="B140" s="225"/>
      <c r="C140" s="226"/>
      <c r="D140" s="227" t="s">
        <v>126</v>
      </c>
      <c r="E140" s="228" t="s">
        <v>1</v>
      </c>
      <c r="F140" s="229" t="s">
        <v>151</v>
      </c>
      <c r="G140" s="226"/>
      <c r="H140" s="230">
        <v>13.695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126</v>
      </c>
      <c r="AU140" s="236" t="s">
        <v>86</v>
      </c>
      <c r="AV140" s="13" t="s">
        <v>86</v>
      </c>
      <c r="AW140" s="13" t="s">
        <v>34</v>
      </c>
      <c r="AX140" s="13" t="s">
        <v>79</v>
      </c>
      <c r="AY140" s="236" t="s">
        <v>118</v>
      </c>
    </row>
    <row r="141" s="14" customFormat="1">
      <c r="A141" s="14"/>
      <c r="B141" s="237"/>
      <c r="C141" s="238"/>
      <c r="D141" s="227" t="s">
        <v>126</v>
      </c>
      <c r="E141" s="239" t="s">
        <v>1</v>
      </c>
      <c r="F141" s="240" t="s">
        <v>131</v>
      </c>
      <c r="G141" s="238"/>
      <c r="H141" s="241">
        <v>56.198999999999998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126</v>
      </c>
      <c r="AU141" s="247" t="s">
        <v>86</v>
      </c>
      <c r="AV141" s="14" t="s">
        <v>124</v>
      </c>
      <c r="AW141" s="14" t="s">
        <v>34</v>
      </c>
      <c r="AX141" s="14" t="s">
        <v>84</v>
      </c>
      <c r="AY141" s="247" t="s">
        <v>118</v>
      </c>
    </row>
    <row r="142" s="2" customFormat="1" ht="24.15" customHeight="1">
      <c r="A142" s="37"/>
      <c r="B142" s="38"/>
      <c r="C142" s="211" t="s">
        <v>152</v>
      </c>
      <c r="D142" s="211" t="s">
        <v>120</v>
      </c>
      <c r="E142" s="212" t="s">
        <v>153</v>
      </c>
      <c r="F142" s="213" t="s">
        <v>154</v>
      </c>
      <c r="G142" s="214" t="s">
        <v>123</v>
      </c>
      <c r="H142" s="215">
        <v>154.74100000000001</v>
      </c>
      <c r="I142" s="216"/>
      <c r="J142" s="217">
        <f>ROUND(I142*H142,2)</f>
        <v>0</v>
      </c>
      <c r="K142" s="218"/>
      <c r="L142" s="43"/>
      <c r="M142" s="219" t="s">
        <v>1</v>
      </c>
      <c r="N142" s="220" t="s">
        <v>44</v>
      </c>
      <c r="O142" s="90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3" t="s">
        <v>124</v>
      </c>
      <c r="AT142" s="223" t="s">
        <v>120</v>
      </c>
      <c r="AU142" s="223" t="s">
        <v>86</v>
      </c>
      <c r="AY142" s="16" t="s">
        <v>118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6" t="s">
        <v>84</v>
      </c>
      <c r="BK142" s="224">
        <f>ROUND(I142*H142,2)</f>
        <v>0</v>
      </c>
      <c r="BL142" s="16" t="s">
        <v>124</v>
      </c>
      <c r="BM142" s="223" t="s">
        <v>155</v>
      </c>
    </row>
    <row r="143" s="13" customFormat="1">
      <c r="A143" s="13"/>
      <c r="B143" s="225"/>
      <c r="C143" s="226"/>
      <c r="D143" s="227" t="s">
        <v>126</v>
      </c>
      <c r="E143" s="228" t="s">
        <v>1</v>
      </c>
      <c r="F143" s="229" t="s">
        <v>148</v>
      </c>
      <c r="G143" s="226"/>
      <c r="H143" s="230">
        <v>30.079999999999998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126</v>
      </c>
      <c r="AU143" s="236" t="s">
        <v>86</v>
      </c>
      <c r="AV143" s="13" t="s">
        <v>86</v>
      </c>
      <c r="AW143" s="13" t="s">
        <v>34</v>
      </c>
      <c r="AX143" s="13" t="s">
        <v>79</v>
      </c>
      <c r="AY143" s="236" t="s">
        <v>118</v>
      </c>
    </row>
    <row r="144" s="13" customFormat="1">
      <c r="A144" s="13"/>
      <c r="B144" s="225"/>
      <c r="C144" s="226"/>
      <c r="D144" s="227" t="s">
        <v>126</v>
      </c>
      <c r="E144" s="228" t="s">
        <v>1</v>
      </c>
      <c r="F144" s="229" t="s">
        <v>156</v>
      </c>
      <c r="G144" s="226"/>
      <c r="H144" s="230">
        <v>26.119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126</v>
      </c>
      <c r="AU144" s="236" t="s">
        <v>86</v>
      </c>
      <c r="AV144" s="13" t="s">
        <v>86</v>
      </c>
      <c r="AW144" s="13" t="s">
        <v>34</v>
      </c>
      <c r="AX144" s="13" t="s">
        <v>79</v>
      </c>
      <c r="AY144" s="236" t="s">
        <v>118</v>
      </c>
    </row>
    <row r="145" s="13" customFormat="1">
      <c r="A145" s="13"/>
      <c r="B145" s="225"/>
      <c r="C145" s="226"/>
      <c r="D145" s="227" t="s">
        <v>126</v>
      </c>
      <c r="E145" s="228" t="s">
        <v>1</v>
      </c>
      <c r="F145" s="229" t="s">
        <v>157</v>
      </c>
      <c r="G145" s="226"/>
      <c r="H145" s="230">
        <v>98.542000000000002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126</v>
      </c>
      <c r="AU145" s="236" t="s">
        <v>86</v>
      </c>
      <c r="AV145" s="13" t="s">
        <v>86</v>
      </c>
      <c r="AW145" s="13" t="s">
        <v>34</v>
      </c>
      <c r="AX145" s="13" t="s">
        <v>79</v>
      </c>
      <c r="AY145" s="236" t="s">
        <v>118</v>
      </c>
    </row>
    <row r="146" s="14" customFormat="1">
      <c r="A146" s="14"/>
      <c r="B146" s="237"/>
      <c r="C146" s="238"/>
      <c r="D146" s="227" t="s">
        <v>126</v>
      </c>
      <c r="E146" s="239" t="s">
        <v>1</v>
      </c>
      <c r="F146" s="240" t="s">
        <v>131</v>
      </c>
      <c r="G146" s="238"/>
      <c r="H146" s="241">
        <v>154.74100000000001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126</v>
      </c>
      <c r="AU146" s="247" t="s">
        <v>86</v>
      </c>
      <c r="AV146" s="14" t="s">
        <v>124</v>
      </c>
      <c r="AW146" s="14" t="s">
        <v>34</v>
      </c>
      <c r="AX146" s="14" t="s">
        <v>84</v>
      </c>
      <c r="AY146" s="247" t="s">
        <v>118</v>
      </c>
    </row>
    <row r="147" s="2" customFormat="1" ht="24.15" customHeight="1">
      <c r="A147" s="37"/>
      <c r="B147" s="38"/>
      <c r="C147" s="211" t="s">
        <v>158</v>
      </c>
      <c r="D147" s="211" t="s">
        <v>120</v>
      </c>
      <c r="E147" s="212" t="s">
        <v>159</v>
      </c>
      <c r="F147" s="213" t="s">
        <v>160</v>
      </c>
      <c r="G147" s="214" t="s">
        <v>161</v>
      </c>
      <c r="H147" s="215">
        <v>102.67</v>
      </c>
      <c r="I147" s="216"/>
      <c r="J147" s="217">
        <f>ROUND(I147*H147,2)</f>
        <v>0</v>
      </c>
      <c r="K147" s="218"/>
      <c r="L147" s="43"/>
      <c r="M147" s="219" t="s">
        <v>1</v>
      </c>
      <c r="N147" s="220" t="s">
        <v>44</v>
      </c>
      <c r="O147" s="90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3" t="s">
        <v>124</v>
      </c>
      <c r="AT147" s="223" t="s">
        <v>120</v>
      </c>
      <c r="AU147" s="223" t="s">
        <v>86</v>
      </c>
      <c r="AY147" s="16" t="s">
        <v>118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6" t="s">
        <v>84</v>
      </c>
      <c r="BK147" s="224">
        <f>ROUND(I147*H147,2)</f>
        <v>0</v>
      </c>
      <c r="BL147" s="16" t="s">
        <v>124</v>
      </c>
      <c r="BM147" s="223" t="s">
        <v>162</v>
      </c>
    </row>
    <row r="148" s="13" customFormat="1">
      <c r="A148" s="13"/>
      <c r="B148" s="225"/>
      <c r="C148" s="226"/>
      <c r="D148" s="227" t="s">
        <v>126</v>
      </c>
      <c r="E148" s="228" t="s">
        <v>1</v>
      </c>
      <c r="F148" s="229" t="s">
        <v>163</v>
      </c>
      <c r="G148" s="226"/>
      <c r="H148" s="230">
        <v>51.136000000000003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126</v>
      </c>
      <c r="AU148" s="236" t="s">
        <v>86</v>
      </c>
      <c r="AV148" s="13" t="s">
        <v>86</v>
      </c>
      <c r="AW148" s="13" t="s">
        <v>34</v>
      </c>
      <c r="AX148" s="13" t="s">
        <v>79</v>
      </c>
      <c r="AY148" s="236" t="s">
        <v>118</v>
      </c>
    </row>
    <row r="149" s="13" customFormat="1">
      <c r="A149" s="13"/>
      <c r="B149" s="225"/>
      <c r="C149" s="226"/>
      <c r="D149" s="227" t="s">
        <v>126</v>
      </c>
      <c r="E149" s="228" t="s">
        <v>1</v>
      </c>
      <c r="F149" s="229" t="s">
        <v>164</v>
      </c>
      <c r="G149" s="226"/>
      <c r="H149" s="230">
        <v>51.533999999999999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126</v>
      </c>
      <c r="AU149" s="236" t="s">
        <v>86</v>
      </c>
      <c r="AV149" s="13" t="s">
        <v>86</v>
      </c>
      <c r="AW149" s="13" t="s">
        <v>34</v>
      </c>
      <c r="AX149" s="13" t="s">
        <v>79</v>
      </c>
      <c r="AY149" s="236" t="s">
        <v>118</v>
      </c>
    </row>
    <row r="150" s="14" customFormat="1">
      <c r="A150" s="14"/>
      <c r="B150" s="237"/>
      <c r="C150" s="238"/>
      <c r="D150" s="227" t="s">
        <v>126</v>
      </c>
      <c r="E150" s="239" t="s">
        <v>1</v>
      </c>
      <c r="F150" s="240" t="s">
        <v>131</v>
      </c>
      <c r="G150" s="238"/>
      <c r="H150" s="241">
        <v>102.67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126</v>
      </c>
      <c r="AU150" s="247" t="s">
        <v>86</v>
      </c>
      <c r="AV150" s="14" t="s">
        <v>124</v>
      </c>
      <c r="AW150" s="14" t="s">
        <v>34</v>
      </c>
      <c r="AX150" s="14" t="s">
        <v>84</v>
      </c>
      <c r="AY150" s="247" t="s">
        <v>118</v>
      </c>
    </row>
    <row r="151" s="2" customFormat="1" ht="16.5" customHeight="1">
      <c r="A151" s="37"/>
      <c r="B151" s="38"/>
      <c r="C151" s="211" t="s">
        <v>165</v>
      </c>
      <c r="D151" s="211" t="s">
        <v>120</v>
      </c>
      <c r="E151" s="212" t="s">
        <v>166</v>
      </c>
      <c r="F151" s="213" t="s">
        <v>167</v>
      </c>
      <c r="G151" s="214" t="s">
        <v>123</v>
      </c>
      <c r="H151" s="215">
        <v>141.04599999999999</v>
      </c>
      <c r="I151" s="216"/>
      <c r="J151" s="217">
        <f>ROUND(I151*H151,2)</f>
        <v>0</v>
      </c>
      <c r="K151" s="218"/>
      <c r="L151" s="43"/>
      <c r="M151" s="219" t="s">
        <v>1</v>
      </c>
      <c r="N151" s="220" t="s">
        <v>44</v>
      </c>
      <c r="O151" s="90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124</v>
      </c>
      <c r="AT151" s="223" t="s">
        <v>120</v>
      </c>
      <c r="AU151" s="223" t="s">
        <v>86</v>
      </c>
      <c r="AY151" s="16" t="s">
        <v>118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84</v>
      </c>
      <c r="BK151" s="224">
        <f>ROUND(I151*H151,2)</f>
        <v>0</v>
      </c>
      <c r="BL151" s="16" t="s">
        <v>124</v>
      </c>
      <c r="BM151" s="223" t="s">
        <v>168</v>
      </c>
    </row>
    <row r="152" s="13" customFormat="1">
      <c r="A152" s="13"/>
      <c r="B152" s="225"/>
      <c r="C152" s="226"/>
      <c r="D152" s="227" t="s">
        <v>126</v>
      </c>
      <c r="E152" s="228" t="s">
        <v>1</v>
      </c>
      <c r="F152" s="229" t="s">
        <v>169</v>
      </c>
      <c r="G152" s="226"/>
      <c r="H152" s="230">
        <v>141.04599999999999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126</v>
      </c>
      <c r="AU152" s="236" t="s">
        <v>86</v>
      </c>
      <c r="AV152" s="13" t="s">
        <v>86</v>
      </c>
      <c r="AW152" s="13" t="s">
        <v>34</v>
      </c>
      <c r="AX152" s="13" t="s">
        <v>84</v>
      </c>
      <c r="AY152" s="236" t="s">
        <v>118</v>
      </c>
    </row>
    <row r="153" s="2" customFormat="1" ht="24.15" customHeight="1">
      <c r="A153" s="37"/>
      <c r="B153" s="38"/>
      <c r="C153" s="211" t="s">
        <v>170</v>
      </c>
      <c r="D153" s="211" t="s">
        <v>120</v>
      </c>
      <c r="E153" s="212" t="s">
        <v>171</v>
      </c>
      <c r="F153" s="213" t="s">
        <v>172</v>
      </c>
      <c r="G153" s="214" t="s">
        <v>123</v>
      </c>
      <c r="H153" s="215">
        <v>98.542000000000002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44</v>
      </c>
      <c r="O153" s="90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124</v>
      </c>
      <c r="AT153" s="223" t="s">
        <v>120</v>
      </c>
      <c r="AU153" s="223" t="s">
        <v>86</v>
      </c>
      <c r="AY153" s="16" t="s">
        <v>118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84</v>
      </c>
      <c r="BK153" s="224">
        <f>ROUND(I153*H153,2)</f>
        <v>0</v>
      </c>
      <c r="BL153" s="16" t="s">
        <v>124</v>
      </c>
      <c r="BM153" s="223" t="s">
        <v>173</v>
      </c>
    </row>
    <row r="154" s="2" customFormat="1">
      <c r="A154" s="37"/>
      <c r="B154" s="38"/>
      <c r="C154" s="39"/>
      <c r="D154" s="227" t="s">
        <v>174</v>
      </c>
      <c r="E154" s="39"/>
      <c r="F154" s="248" t="s">
        <v>175</v>
      </c>
      <c r="G154" s="39"/>
      <c r="H154" s="39"/>
      <c r="I154" s="249"/>
      <c r="J154" s="39"/>
      <c r="K154" s="39"/>
      <c r="L154" s="43"/>
      <c r="M154" s="250"/>
      <c r="N154" s="251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174</v>
      </c>
      <c r="AU154" s="16" t="s">
        <v>86</v>
      </c>
    </row>
    <row r="155" s="13" customFormat="1">
      <c r="A155" s="13"/>
      <c r="B155" s="225"/>
      <c r="C155" s="226"/>
      <c r="D155" s="227" t="s">
        <v>126</v>
      </c>
      <c r="E155" s="228" t="s">
        <v>1</v>
      </c>
      <c r="F155" s="229" t="s">
        <v>176</v>
      </c>
      <c r="G155" s="226"/>
      <c r="H155" s="230">
        <v>98.542000000000002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126</v>
      </c>
      <c r="AU155" s="236" t="s">
        <v>86</v>
      </c>
      <c r="AV155" s="13" t="s">
        <v>86</v>
      </c>
      <c r="AW155" s="13" t="s">
        <v>34</v>
      </c>
      <c r="AX155" s="13" t="s">
        <v>84</v>
      </c>
      <c r="AY155" s="236" t="s">
        <v>118</v>
      </c>
    </row>
    <row r="156" s="12" customFormat="1" ht="22.8" customHeight="1">
      <c r="A156" s="12"/>
      <c r="B156" s="195"/>
      <c r="C156" s="196"/>
      <c r="D156" s="197" t="s">
        <v>78</v>
      </c>
      <c r="E156" s="209" t="s">
        <v>86</v>
      </c>
      <c r="F156" s="209" t="s">
        <v>177</v>
      </c>
      <c r="G156" s="196"/>
      <c r="H156" s="196"/>
      <c r="I156" s="199"/>
      <c r="J156" s="210">
        <f>BK156</f>
        <v>0</v>
      </c>
      <c r="K156" s="196"/>
      <c r="L156" s="201"/>
      <c r="M156" s="202"/>
      <c r="N156" s="203"/>
      <c r="O156" s="203"/>
      <c r="P156" s="204">
        <f>SUM(P157:P168)</f>
        <v>0</v>
      </c>
      <c r="Q156" s="203"/>
      <c r="R156" s="204">
        <f>SUM(R157:R168)</f>
        <v>29.110813596812001</v>
      </c>
      <c r="S156" s="203"/>
      <c r="T156" s="205">
        <f>SUM(T157:T168)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6" t="s">
        <v>84</v>
      </c>
      <c r="AT156" s="207" t="s">
        <v>78</v>
      </c>
      <c r="AU156" s="207" t="s">
        <v>84</v>
      </c>
      <c r="AY156" s="206" t="s">
        <v>118</v>
      </c>
      <c r="BK156" s="208">
        <f>SUM(BK157:BK168)</f>
        <v>0</v>
      </c>
    </row>
    <row r="157" s="2" customFormat="1" ht="33" customHeight="1">
      <c r="A157" s="37"/>
      <c r="B157" s="38"/>
      <c r="C157" s="211" t="s">
        <v>178</v>
      </c>
      <c r="D157" s="211" t="s">
        <v>120</v>
      </c>
      <c r="E157" s="212" t="s">
        <v>179</v>
      </c>
      <c r="F157" s="213" t="s">
        <v>180</v>
      </c>
      <c r="G157" s="214" t="s">
        <v>123</v>
      </c>
      <c r="H157" s="215">
        <v>13.695</v>
      </c>
      <c r="I157" s="216"/>
      <c r="J157" s="217">
        <f>ROUND(I157*H157,2)</f>
        <v>0</v>
      </c>
      <c r="K157" s="218"/>
      <c r="L157" s="43"/>
      <c r="M157" s="219" t="s">
        <v>1</v>
      </c>
      <c r="N157" s="220" t="s">
        <v>44</v>
      </c>
      <c r="O157" s="90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124</v>
      </c>
      <c r="AT157" s="223" t="s">
        <v>120</v>
      </c>
      <c r="AU157" s="223" t="s">
        <v>86</v>
      </c>
      <c r="AY157" s="16" t="s">
        <v>118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84</v>
      </c>
      <c r="BK157" s="224">
        <f>ROUND(I157*H157,2)</f>
        <v>0</v>
      </c>
      <c r="BL157" s="16" t="s">
        <v>124</v>
      </c>
      <c r="BM157" s="223" t="s">
        <v>181</v>
      </c>
    </row>
    <row r="158" s="2" customFormat="1" ht="24.15" customHeight="1">
      <c r="A158" s="37"/>
      <c r="B158" s="38"/>
      <c r="C158" s="211" t="s">
        <v>182</v>
      </c>
      <c r="D158" s="211" t="s">
        <v>120</v>
      </c>
      <c r="E158" s="212" t="s">
        <v>183</v>
      </c>
      <c r="F158" s="213" t="s">
        <v>184</v>
      </c>
      <c r="G158" s="214" t="s">
        <v>185</v>
      </c>
      <c r="H158" s="215">
        <v>61.100000000000001</v>
      </c>
      <c r="I158" s="216"/>
      <c r="J158" s="217">
        <f>ROUND(I158*H158,2)</f>
        <v>0</v>
      </c>
      <c r="K158" s="218"/>
      <c r="L158" s="43"/>
      <c r="M158" s="219" t="s">
        <v>1</v>
      </c>
      <c r="N158" s="220" t="s">
        <v>44</v>
      </c>
      <c r="O158" s="90"/>
      <c r="P158" s="221">
        <f>O158*H158</f>
        <v>0</v>
      </c>
      <c r="Q158" s="221">
        <v>0.00017000000000000001</v>
      </c>
      <c r="R158" s="221">
        <f>Q158*H158</f>
        <v>0.010387</v>
      </c>
      <c r="S158" s="221">
        <v>0</v>
      </c>
      <c r="T158" s="22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3" t="s">
        <v>124</v>
      </c>
      <c r="AT158" s="223" t="s">
        <v>120</v>
      </c>
      <c r="AU158" s="223" t="s">
        <v>86</v>
      </c>
      <c r="AY158" s="16" t="s">
        <v>118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84</v>
      </c>
      <c r="BK158" s="224">
        <f>ROUND(I158*H158,2)</f>
        <v>0</v>
      </c>
      <c r="BL158" s="16" t="s">
        <v>124</v>
      </c>
      <c r="BM158" s="223" t="s">
        <v>186</v>
      </c>
    </row>
    <row r="159" s="13" customFormat="1">
      <c r="A159" s="13"/>
      <c r="B159" s="225"/>
      <c r="C159" s="226"/>
      <c r="D159" s="227" t="s">
        <v>126</v>
      </c>
      <c r="E159" s="228" t="s">
        <v>1</v>
      </c>
      <c r="F159" s="229" t="s">
        <v>187</v>
      </c>
      <c r="G159" s="226"/>
      <c r="H159" s="230">
        <v>61.100000000000001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126</v>
      </c>
      <c r="AU159" s="236" t="s">
        <v>86</v>
      </c>
      <c r="AV159" s="13" t="s">
        <v>86</v>
      </c>
      <c r="AW159" s="13" t="s">
        <v>34</v>
      </c>
      <c r="AX159" s="13" t="s">
        <v>84</v>
      </c>
      <c r="AY159" s="236" t="s">
        <v>118</v>
      </c>
    </row>
    <row r="160" s="2" customFormat="1" ht="24.15" customHeight="1">
      <c r="A160" s="37"/>
      <c r="B160" s="38"/>
      <c r="C160" s="252" t="s">
        <v>188</v>
      </c>
      <c r="D160" s="252" t="s">
        <v>189</v>
      </c>
      <c r="E160" s="253" t="s">
        <v>190</v>
      </c>
      <c r="F160" s="254" t="s">
        <v>191</v>
      </c>
      <c r="G160" s="255" t="s">
        <v>185</v>
      </c>
      <c r="H160" s="256">
        <v>72.373000000000005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44</v>
      </c>
      <c r="O160" s="90"/>
      <c r="P160" s="221">
        <f>O160*H160</f>
        <v>0</v>
      </c>
      <c r="Q160" s="221">
        <v>0.00040000000000000002</v>
      </c>
      <c r="R160" s="221">
        <f>Q160*H160</f>
        <v>0.028949200000000005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165</v>
      </c>
      <c r="AT160" s="223" t="s">
        <v>189</v>
      </c>
      <c r="AU160" s="223" t="s">
        <v>86</v>
      </c>
      <c r="AY160" s="16" t="s">
        <v>118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84</v>
      </c>
      <c r="BK160" s="224">
        <f>ROUND(I160*H160,2)</f>
        <v>0</v>
      </c>
      <c r="BL160" s="16" t="s">
        <v>124</v>
      </c>
      <c r="BM160" s="223" t="s">
        <v>192</v>
      </c>
    </row>
    <row r="161" s="13" customFormat="1">
      <c r="A161" s="13"/>
      <c r="B161" s="225"/>
      <c r="C161" s="226"/>
      <c r="D161" s="227" t="s">
        <v>126</v>
      </c>
      <c r="E161" s="226"/>
      <c r="F161" s="229" t="s">
        <v>193</v>
      </c>
      <c r="G161" s="226"/>
      <c r="H161" s="230">
        <v>72.373000000000005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126</v>
      </c>
      <c r="AU161" s="236" t="s">
        <v>86</v>
      </c>
      <c r="AV161" s="13" t="s">
        <v>86</v>
      </c>
      <c r="AW161" s="13" t="s">
        <v>4</v>
      </c>
      <c r="AX161" s="13" t="s">
        <v>84</v>
      </c>
      <c r="AY161" s="236" t="s">
        <v>118</v>
      </c>
    </row>
    <row r="162" s="2" customFormat="1" ht="24.15" customHeight="1">
      <c r="A162" s="37"/>
      <c r="B162" s="38"/>
      <c r="C162" s="211" t="s">
        <v>194</v>
      </c>
      <c r="D162" s="211" t="s">
        <v>120</v>
      </c>
      <c r="E162" s="212" t="s">
        <v>195</v>
      </c>
      <c r="F162" s="213" t="s">
        <v>196</v>
      </c>
      <c r="G162" s="214" t="s">
        <v>197</v>
      </c>
      <c r="H162" s="215">
        <v>8.3000000000000007</v>
      </c>
      <c r="I162" s="216"/>
      <c r="J162" s="217">
        <f>ROUND(I162*H162,2)</f>
        <v>0</v>
      </c>
      <c r="K162" s="218"/>
      <c r="L162" s="43"/>
      <c r="M162" s="219" t="s">
        <v>1</v>
      </c>
      <c r="N162" s="220" t="s">
        <v>44</v>
      </c>
      <c r="O162" s="90"/>
      <c r="P162" s="221">
        <f>O162*H162</f>
        <v>0</v>
      </c>
      <c r="Q162" s="221">
        <v>0.0011628000000000001</v>
      </c>
      <c r="R162" s="221">
        <f>Q162*H162</f>
        <v>0.0096512400000000019</v>
      </c>
      <c r="S162" s="221">
        <v>0</v>
      </c>
      <c r="T162" s="222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3" t="s">
        <v>124</v>
      </c>
      <c r="AT162" s="223" t="s">
        <v>120</v>
      </c>
      <c r="AU162" s="223" t="s">
        <v>86</v>
      </c>
      <c r="AY162" s="16" t="s">
        <v>118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6" t="s">
        <v>84</v>
      </c>
      <c r="BK162" s="224">
        <f>ROUND(I162*H162,2)</f>
        <v>0</v>
      </c>
      <c r="BL162" s="16" t="s">
        <v>124</v>
      </c>
      <c r="BM162" s="223" t="s">
        <v>198</v>
      </c>
    </row>
    <row r="163" s="2" customFormat="1" ht="24.15" customHeight="1">
      <c r="A163" s="37"/>
      <c r="B163" s="38"/>
      <c r="C163" s="211" t="s">
        <v>199</v>
      </c>
      <c r="D163" s="211" t="s">
        <v>120</v>
      </c>
      <c r="E163" s="212" t="s">
        <v>200</v>
      </c>
      <c r="F163" s="213" t="s">
        <v>201</v>
      </c>
      <c r="G163" s="214" t="s">
        <v>123</v>
      </c>
      <c r="H163" s="215">
        <v>9.0280000000000005</v>
      </c>
      <c r="I163" s="216"/>
      <c r="J163" s="217">
        <f>ROUND(I163*H163,2)</f>
        <v>0</v>
      </c>
      <c r="K163" s="218"/>
      <c r="L163" s="43"/>
      <c r="M163" s="219" t="s">
        <v>1</v>
      </c>
      <c r="N163" s="220" t="s">
        <v>44</v>
      </c>
      <c r="O163" s="90"/>
      <c r="P163" s="221">
        <f>O163*H163</f>
        <v>0</v>
      </c>
      <c r="Q163" s="221">
        <v>2.5018722040000001</v>
      </c>
      <c r="R163" s="221">
        <f>Q163*H163</f>
        <v>22.586902257712001</v>
      </c>
      <c r="S163" s="221">
        <v>0</v>
      </c>
      <c r="T163" s="22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3" t="s">
        <v>124</v>
      </c>
      <c r="AT163" s="223" t="s">
        <v>120</v>
      </c>
      <c r="AU163" s="223" t="s">
        <v>86</v>
      </c>
      <c r="AY163" s="16" t="s">
        <v>118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6" t="s">
        <v>84</v>
      </c>
      <c r="BK163" s="224">
        <f>ROUND(I163*H163,2)</f>
        <v>0</v>
      </c>
      <c r="BL163" s="16" t="s">
        <v>124</v>
      </c>
      <c r="BM163" s="223" t="s">
        <v>202</v>
      </c>
    </row>
    <row r="164" s="13" customFormat="1">
      <c r="A164" s="13"/>
      <c r="B164" s="225"/>
      <c r="C164" s="226"/>
      <c r="D164" s="227" t="s">
        <v>126</v>
      </c>
      <c r="E164" s="228" t="s">
        <v>1</v>
      </c>
      <c r="F164" s="229" t="s">
        <v>203</v>
      </c>
      <c r="G164" s="226"/>
      <c r="H164" s="230">
        <v>9.0280000000000005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126</v>
      </c>
      <c r="AU164" s="236" t="s">
        <v>86</v>
      </c>
      <c r="AV164" s="13" t="s">
        <v>86</v>
      </c>
      <c r="AW164" s="13" t="s">
        <v>34</v>
      </c>
      <c r="AX164" s="13" t="s">
        <v>84</v>
      </c>
      <c r="AY164" s="236" t="s">
        <v>118</v>
      </c>
    </row>
    <row r="165" s="2" customFormat="1" ht="16.5" customHeight="1">
      <c r="A165" s="37"/>
      <c r="B165" s="38"/>
      <c r="C165" s="211" t="s">
        <v>204</v>
      </c>
      <c r="D165" s="211" t="s">
        <v>120</v>
      </c>
      <c r="E165" s="212" t="s">
        <v>205</v>
      </c>
      <c r="F165" s="213" t="s">
        <v>206</v>
      </c>
      <c r="G165" s="214" t="s">
        <v>185</v>
      </c>
      <c r="H165" s="215">
        <v>21.699999999999999</v>
      </c>
      <c r="I165" s="216"/>
      <c r="J165" s="217">
        <f>ROUND(I165*H165,2)</f>
        <v>0</v>
      </c>
      <c r="K165" s="218"/>
      <c r="L165" s="43"/>
      <c r="M165" s="219" t="s">
        <v>1</v>
      </c>
      <c r="N165" s="220" t="s">
        <v>44</v>
      </c>
      <c r="O165" s="90"/>
      <c r="P165" s="221">
        <f>O165*H165</f>
        <v>0</v>
      </c>
      <c r="Q165" s="221">
        <v>0.002944</v>
      </c>
      <c r="R165" s="221">
        <f>Q165*H165</f>
        <v>0.063884799999999992</v>
      </c>
      <c r="S165" s="221">
        <v>0</v>
      </c>
      <c r="T165" s="22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3" t="s">
        <v>124</v>
      </c>
      <c r="AT165" s="223" t="s">
        <v>120</v>
      </c>
      <c r="AU165" s="223" t="s">
        <v>86</v>
      </c>
      <c r="AY165" s="16" t="s">
        <v>118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6" t="s">
        <v>84</v>
      </c>
      <c r="BK165" s="224">
        <f>ROUND(I165*H165,2)</f>
        <v>0</v>
      </c>
      <c r="BL165" s="16" t="s">
        <v>124</v>
      </c>
      <c r="BM165" s="223" t="s">
        <v>207</v>
      </c>
    </row>
    <row r="166" s="2" customFormat="1" ht="16.5" customHeight="1">
      <c r="A166" s="37"/>
      <c r="B166" s="38"/>
      <c r="C166" s="211" t="s">
        <v>8</v>
      </c>
      <c r="D166" s="211" t="s">
        <v>120</v>
      </c>
      <c r="E166" s="212" t="s">
        <v>208</v>
      </c>
      <c r="F166" s="213" t="s">
        <v>209</v>
      </c>
      <c r="G166" s="214" t="s">
        <v>185</v>
      </c>
      <c r="H166" s="215">
        <v>21.699999999999999</v>
      </c>
      <c r="I166" s="216"/>
      <c r="J166" s="217">
        <f>ROUND(I166*H166,2)</f>
        <v>0</v>
      </c>
      <c r="K166" s="218"/>
      <c r="L166" s="43"/>
      <c r="M166" s="219" t="s">
        <v>1</v>
      </c>
      <c r="N166" s="220" t="s">
        <v>44</v>
      </c>
      <c r="O166" s="90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124</v>
      </c>
      <c r="AT166" s="223" t="s">
        <v>120</v>
      </c>
      <c r="AU166" s="223" t="s">
        <v>86</v>
      </c>
      <c r="AY166" s="16" t="s">
        <v>118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84</v>
      </c>
      <c r="BK166" s="224">
        <f>ROUND(I166*H166,2)</f>
        <v>0</v>
      </c>
      <c r="BL166" s="16" t="s">
        <v>124</v>
      </c>
      <c r="BM166" s="223" t="s">
        <v>210</v>
      </c>
    </row>
    <row r="167" s="2" customFormat="1" ht="21.75" customHeight="1">
      <c r="A167" s="37"/>
      <c r="B167" s="38"/>
      <c r="C167" s="211" t="s">
        <v>211</v>
      </c>
      <c r="D167" s="211" t="s">
        <v>120</v>
      </c>
      <c r="E167" s="212" t="s">
        <v>212</v>
      </c>
      <c r="F167" s="213" t="s">
        <v>213</v>
      </c>
      <c r="G167" s="214" t="s">
        <v>161</v>
      </c>
      <c r="H167" s="215">
        <v>1.032</v>
      </c>
      <c r="I167" s="216"/>
      <c r="J167" s="217">
        <f>ROUND(I167*H167,2)</f>
        <v>0</v>
      </c>
      <c r="K167" s="218"/>
      <c r="L167" s="43"/>
      <c r="M167" s="219" t="s">
        <v>1</v>
      </c>
      <c r="N167" s="220" t="s">
        <v>44</v>
      </c>
      <c r="O167" s="90"/>
      <c r="P167" s="221">
        <f>O167*H167</f>
        <v>0</v>
      </c>
      <c r="Q167" s="221">
        <v>1.0606207999999999</v>
      </c>
      <c r="R167" s="221">
        <f>Q167*H167</f>
        <v>1.0945606656</v>
      </c>
      <c r="S167" s="221">
        <v>0</v>
      </c>
      <c r="T167" s="222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3" t="s">
        <v>124</v>
      </c>
      <c r="AT167" s="223" t="s">
        <v>120</v>
      </c>
      <c r="AU167" s="223" t="s">
        <v>86</v>
      </c>
      <c r="AY167" s="16" t="s">
        <v>118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6" t="s">
        <v>84</v>
      </c>
      <c r="BK167" s="224">
        <f>ROUND(I167*H167,2)</f>
        <v>0</v>
      </c>
      <c r="BL167" s="16" t="s">
        <v>124</v>
      </c>
      <c r="BM167" s="223" t="s">
        <v>214</v>
      </c>
    </row>
    <row r="168" s="2" customFormat="1" ht="24.15" customHeight="1">
      <c r="A168" s="37"/>
      <c r="B168" s="38"/>
      <c r="C168" s="211" t="s">
        <v>215</v>
      </c>
      <c r="D168" s="211" t="s">
        <v>120</v>
      </c>
      <c r="E168" s="212" t="s">
        <v>216</v>
      </c>
      <c r="F168" s="213" t="s">
        <v>217</v>
      </c>
      <c r="G168" s="214" t="s">
        <v>123</v>
      </c>
      <c r="H168" s="215">
        <v>2.125</v>
      </c>
      <c r="I168" s="216"/>
      <c r="J168" s="217">
        <f>ROUND(I168*H168,2)</f>
        <v>0</v>
      </c>
      <c r="K168" s="218"/>
      <c r="L168" s="43"/>
      <c r="M168" s="219" t="s">
        <v>1</v>
      </c>
      <c r="N168" s="220" t="s">
        <v>44</v>
      </c>
      <c r="O168" s="90"/>
      <c r="P168" s="221">
        <f>O168*H168</f>
        <v>0</v>
      </c>
      <c r="Q168" s="221">
        <v>2.5018722040000001</v>
      </c>
      <c r="R168" s="221">
        <f>Q168*H168</f>
        <v>5.3164784335000004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124</v>
      </c>
      <c r="AT168" s="223" t="s">
        <v>120</v>
      </c>
      <c r="AU168" s="223" t="s">
        <v>86</v>
      </c>
      <c r="AY168" s="16" t="s">
        <v>118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84</v>
      </c>
      <c r="BK168" s="224">
        <f>ROUND(I168*H168,2)</f>
        <v>0</v>
      </c>
      <c r="BL168" s="16" t="s">
        <v>124</v>
      </c>
      <c r="BM168" s="223" t="s">
        <v>218</v>
      </c>
    </row>
    <row r="169" s="12" customFormat="1" ht="22.8" customHeight="1">
      <c r="A169" s="12"/>
      <c r="B169" s="195"/>
      <c r="C169" s="196"/>
      <c r="D169" s="197" t="s">
        <v>78</v>
      </c>
      <c r="E169" s="209" t="s">
        <v>136</v>
      </c>
      <c r="F169" s="209" t="s">
        <v>219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SUM(P170:P175)</f>
        <v>0</v>
      </c>
      <c r="Q169" s="203"/>
      <c r="R169" s="204">
        <f>SUM(R170:R175)</f>
        <v>41.090623209200004</v>
      </c>
      <c r="S169" s="203"/>
      <c r="T169" s="205">
        <f>SUM(T170:T175)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6" t="s">
        <v>84</v>
      </c>
      <c r="AT169" s="207" t="s">
        <v>78</v>
      </c>
      <c r="AU169" s="207" t="s">
        <v>84</v>
      </c>
      <c r="AY169" s="206" t="s">
        <v>118</v>
      </c>
      <c r="BK169" s="208">
        <f>SUM(BK170:BK175)</f>
        <v>0</v>
      </c>
    </row>
    <row r="170" s="2" customFormat="1" ht="37.8" customHeight="1">
      <c r="A170" s="37"/>
      <c r="B170" s="38"/>
      <c r="C170" s="211" t="s">
        <v>220</v>
      </c>
      <c r="D170" s="211" t="s">
        <v>120</v>
      </c>
      <c r="E170" s="212" t="s">
        <v>221</v>
      </c>
      <c r="F170" s="213" t="s">
        <v>222</v>
      </c>
      <c r="G170" s="214" t="s">
        <v>185</v>
      </c>
      <c r="H170" s="215">
        <v>29.824999999999999</v>
      </c>
      <c r="I170" s="216"/>
      <c r="J170" s="217">
        <f>ROUND(I170*H170,2)</f>
        <v>0</v>
      </c>
      <c r="K170" s="218"/>
      <c r="L170" s="43"/>
      <c r="M170" s="219" t="s">
        <v>1</v>
      </c>
      <c r="N170" s="220" t="s">
        <v>44</v>
      </c>
      <c r="O170" s="90"/>
      <c r="P170" s="221">
        <f>O170*H170</f>
        <v>0</v>
      </c>
      <c r="Q170" s="221">
        <v>0.69501000000000002</v>
      </c>
      <c r="R170" s="221">
        <f>Q170*H170</f>
        <v>20.72867325</v>
      </c>
      <c r="S170" s="221">
        <v>0</v>
      </c>
      <c r="T170" s="22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124</v>
      </c>
      <c r="AT170" s="223" t="s">
        <v>120</v>
      </c>
      <c r="AU170" s="223" t="s">
        <v>86</v>
      </c>
      <c r="AY170" s="16" t="s">
        <v>118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84</v>
      </c>
      <c r="BK170" s="224">
        <f>ROUND(I170*H170,2)</f>
        <v>0</v>
      </c>
      <c r="BL170" s="16" t="s">
        <v>124</v>
      </c>
      <c r="BM170" s="223" t="s">
        <v>223</v>
      </c>
    </row>
    <row r="171" s="13" customFormat="1">
      <c r="A171" s="13"/>
      <c r="B171" s="225"/>
      <c r="C171" s="226"/>
      <c r="D171" s="227" t="s">
        <v>126</v>
      </c>
      <c r="E171" s="228" t="s">
        <v>1</v>
      </c>
      <c r="F171" s="229" t="s">
        <v>224</v>
      </c>
      <c r="G171" s="226"/>
      <c r="H171" s="230">
        <v>29.824999999999999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126</v>
      </c>
      <c r="AU171" s="236" t="s">
        <v>86</v>
      </c>
      <c r="AV171" s="13" t="s">
        <v>86</v>
      </c>
      <c r="AW171" s="13" t="s">
        <v>34</v>
      </c>
      <c r="AX171" s="13" t="s">
        <v>84</v>
      </c>
      <c r="AY171" s="236" t="s">
        <v>118</v>
      </c>
    </row>
    <row r="172" s="2" customFormat="1" ht="24.15" customHeight="1">
      <c r="A172" s="37"/>
      <c r="B172" s="38"/>
      <c r="C172" s="211" t="s">
        <v>225</v>
      </c>
      <c r="D172" s="211" t="s">
        <v>120</v>
      </c>
      <c r="E172" s="212" t="s">
        <v>226</v>
      </c>
      <c r="F172" s="213" t="s">
        <v>227</v>
      </c>
      <c r="G172" s="214" t="s">
        <v>123</v>
      </c>
      <c r="H172" s="215">
        <v>7.4560000000000004</v>
      </c>
      <c r="I172" s="216"/>
      <c r="J172" s="217">
        <f>ROUND(I172*H172,2)</f>
        <v>0</v>
      </c>
      <c r="K172" s="218"/>
      <c r="L172" s="43"/>
      <c r="M172" s="219" t="s">
        <v>1</v>
      </c>
      <c r="N172" s="220" t="s">
        <v>44</v>
      </c>
      <c r="O172" s="90"/>
      <c r="P172" s="221">
        <f>O172*H172</f>
        <v>0</v>
      </c>
      <c r="Q172" s="221">
        <v>2.7068110000000001</v>
      </c>
      <c r="R172" s="221">
        <f>Q172*H172</f>
        <v>20.181982816000001</v>
      </c>
      <c r="S172" s="221">
        <v>0</v>
      </c>
      <c r="T172" s="22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124</v>
      </c>
      <c r="AT172" s="223" t="s">
        <v>120</v>
      </c>
      <c r="AU172" s="223" t="s">
        <v>86</v>
      </c>
      <c r="AY172" s="16" t="s">
        <v>118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84</v>
      </c>
      <c r="BK172" s="224">
        <f>ROUND(I172*H172,2)</f>
        <v>0</v>
      </c>
      <c r="BL172" s="16" t="s">
        <v>124</v>
      </c>
      <c r="BM172" s="223" t="s">
        <v>228</v>
      </c>
    </row>
    <row r="173" s="2" customFormat="1">
      <c r="A173" s="37"/>
      <c r="B173" s="38"/>
      <c r="C173" s="39"/>
      <c r="D173" s="227" t="s">
        <v>174</v>
      </c>
      <c r="E173" s="39"/>
      <c r="F173" s="248" t="s">
        <v>229</v>
      </c>
      <c r="G173" s="39"/>
      <c r="H173" s="39"/>
      <c r="I173" s="249"/>
      <c r="J173" s="39"/>
      <c r="K173" s="39"/>
      <c r="L173" s="43"/>
      <c r="M173" s="250"/>
      <c r="N173" s="251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174</v>
      </c>
      <c r="AU173" s="16" t="s">
        <v>86</v>
      </c>
    </row>
    <row r="174" s="13" customFormat="1">
      <c r="A174" s="13"/>
      <c r="B174" s="225"/>
      <c r="C174" s="226"/>
      <c r="D174" s="227" t="s">
        <v>126</v>
      </c>
      <c r="E174" s="228" t="s">
        <v>1</v>
      </c>
      <c r="F174" s="229" t="s">
        <v>230</v>
      </c>
      <c r="G174" s="226"/>
      <c r="H174" s="230">
        <v>7.4560000000000004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126</v>
      </c>
      <c r="AU174" s="236" t="s">
        <v>86</v>
      </c>
      <c r="AV174" s="13" t="s">
        <v>86</v>
      </c>
      <c r="AW174" s="13" t="s">
        <v>34</v>
      </c>
      <c r="AX174" s="13" t="s">
        <v>84</v>
      </c>
      <c r="AY174" s="236" t="s">
        <v>118</v>
      </c>
    </row>
    <row r="175" s="2" customFormat="1" ht="16.5" customHeight="1">
      <c r="A175" s="37"/>
      <c r="B175" s="38"/>
      <c r="C175" s="211" t="s">
        <v>231</v>
      </c>
      <c r="D175" s="211" t="s">
        <v>120</v>
      </c>
      <c r="E175" s="212" t="s">
        <v>232</v>
      </c>
      <c r="F175" s="213" t="s">
        <v>233</v>
      </c>
      <c r="G175" s="214" t="s">
        <v>161</v>
      </c>
      <c r="H175" s="215">
        <v>0.17199999999999999</v>
      </c>
      <c r="I175" s="216"/>
      <c r="J175" s="217">
        <f>ROUND(I175*H175,2)</f>
        <v>0</v>
      </c>
      <c r="K175" s="218"/>
      <c r="L175" s="43"/>
      <c r="M175" s="219" t="s">
        <v>1</v>
      </c>
      <c r="N175" s="220" t="s">
        <v>44</v>
      </c>
      <c r="O175" s="90"/>
      <c r="P175" s="221">
        <f>O175*H175</f>
        <v>0</v>
      </c>
      <c r="Q175" s="221">
        <v>1.0463206000000001</v>
      </c>
      <c r="R175" s="221">
        <f>Q175*H175</f>
        <v>0.17996714319999999</v>
      </c>
      <c r="S175" s="221">
        <v>0</v>
      </c>
      <c r="T175" s="22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3" t="s">
        <v>124</v>
      </c>
      <c r="AT175" s="223" t="s">
        <v>120</v>
      </c>
      <c r="AU175" s="223" t="s">
        <v>86</v>
      </c>
      <c r="AY175" s="16" t="s">
        <v>118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6" t="s">
        <v>84</v>
      </c>
      <c r="BK175" s="224">
        <f>ROUND(I175*H175,2)</f>
        <v>0</v>
      </c>
      <c r="BL175" s="16" t="s">
        <v>124</v>
      </c>
      <c r="BM175" s="223" t="s">
        <v>234</v>
      </c>
    </row>
    <row r="176" s="12" customFormat="1" ht="22.8" customHeight="1">
      <c r="A176" s="12"/>
      <c r="B176" s="195"/>
      <c r="C176" s="196"/>
      <c r="D176" s="197" t="s">
        <v>78</v>
      </c>
      <c r="E176" s="209" t="s">
        <v>124</v>
      </c>
      <c r="F176" s="209" t="s">
        <v>235</v>
      </c>
      <c r="G176" s="196"/>
      <c r="H176" s="196"/>
      <c r="I176" s="199"/>
      <c r="J176" s="210">
        <f>BK176</f>
        <v>0</v>
      </c>
      <c r="K176" s="196"/>
      <c r="L176" s="201"/>
      <c r="M176" s="202"/>
      <c r="N176" s="203"/>
      <c r="O176" s="203"/>
      <c r="P176" s="204">
        <f>SUM(P177:P179)</f>
        <v>0</v>
      </c>
      <c r="Q176" s="203"/>
      <c r="R176" s="204">
        <f>SUM(R177:R179)</f>
        <v>0.02583914256</v>
      </c>
      <c r="S176" s="203"/>
      <c r="T176" s="205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6" t="s">
        <v>84</v>
      </c>
      <c r="AT176" s="207" t="s">
        <v>78</v>
      </c>
      <c r="AU176" s="207" t="s">
        <v>84</v>
      </c>
      <c r="AY176" s="206" t="s">
        <v>118</v>
      </c>
      <c r="BK176" s="208">
        <f>SUM(BK177:BK179)</f>
        <v>0</v>
      </c>
    </row>
    <row r="177" s="2" customFormat="1" ht="24.15" customHeight="1">
      <c r="A177" s="37"/>
      <c r="B177" s="38"/>
      <c r="C177" s="211" t="s">
        <v>236</v>
      </c>
      <c r="D177" s="211" t="s">
        <v>120</v>
      </c>
      <c r="E177" s="212" t="s">
        <v>237</v>
      </c>
      <c r="F177" s="213" t="s">
        <v>238</v>
      </c>
      <c r="G177" s="214" t="s">
        <v>185</v>
      </c>
      <c r="H177" s="215">
        <v>32.076000000000001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44</v>
      </c>
      <c r="O177" s="90"/>
      <c r="P177" s="221">
        <f>O177*H177</f>
        <v>0</v>
      </c>
      <c r="Q177" s="221">
        <v>0.00080555999999999998</v>
      </c>
      <c r="R177" s="221">
        <f>Q177*H177</f>
        <v>0.02583914256</v>
      </c>
      <c r="S177" s="221">
        <v>0</v>
      </c>
      <c r="T177" s="22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124</v>
      </c>
      <c r="AT177" s="223" t="s">
        <v>120</v>
      </c>
      <c r="AU177" s="223" t="s">
        <v>86</v>
      </c>
      <c r="AY177" s="16" t="s">
        <v>118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84</v>
      </c>
      <c r="BK177" s="224">
        <f>ROUND(I177*H177,2)</f>
        <v>0</v>
      </c>
      <c r="BL177" s="16" t="s">
        <v>124</v>
      </c>
      <c r="BM177" s="223" t="s">
        <v>239</v>
      </c>
    </row>
    <row r="178" s="13" customFormat="1">
      <c r="A178" s="13"/>
      <c r="B178" s="225"/>
      <c r="C178" s="226"/>
      <c r="D178" s="227" t="s">
        <v>126</v>
      </c>
      <c r="E178" s="228" t="s">
        <v>1</v>
      </c>
      <c r="F178" s="229" t="s">
        <v>240</v>
      </c>
      <c r="G178" s="226"/>
      <c r="H178" s="230">
        <v>32.076000000000001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126</v>
      </c>
      <c r="AU178" s="236" t="s">
        <v>86</v>
      </c>
      <c r="AV178" s="13" t="s">
        <v>86</v>
      </c>
      <c r="AW178" s="13" t="s">
        <v>34</v>
      </c>
      <c r="AX178" s="13" t="s">
        <v>84</v>
      </c>
      <c r="AY178" s="236" t="s">
        <v>118</v>
      </c>
    </row>
    <row r="179" s="2" customFormat="1" ht="24.15" customHeight="1">
      <c r="A179" s="37"/>
      <c r="B179" s="38"/>
      <c r="C179" s="211" t="s">
        <v>241</v>
      </c>
      <c r="D179" s="211" t="s">
        <v>120</v>
      </c>
      <c r="E179" s="212" t="s">
        <v>242</v>
      </c>
      <c r="F179" s="213" t="s">
        <v>243</v>
      </c>
      <c r="G179" s="214" t="s">
        <v>185</v>
      </c>
      <c r="H179" s="215">
        <v>32.076000000000001</v>
      </c>
      <c r="I179" s="216"/>
      <c r="J179" s="217">
        <f>ROUND(I179*H179,2)</f>
        <v>0</v>
      </c>
      <c r="K179" s="218"/>
      <c r="L179" s="43"/>
      <c r="M179" s="219" t="s">
        <v>1</v>
      </c>
      <c r="N179" s="220" t="s">
        <v>44</v>
      </c>
      <c r="O179" s="90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3" t="s">
        <v>124</v>
      </c>
      <c r="AT179" s="223" t="s">
        <v>120</v>
      </c>
      <c r="AU179" s="223" t="s">
        <v>86</v>
      </c>
      <c r="AY179" s="16" t="s">
        <v>118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84</v>
      </c>
      <c r="BK179" s="224">
        <f>ROUND(I179*H179,2)</f>
        <v>0</v>
      </c>
      <c r="BL179" s="16" t="s">
        <v>124</v>
      </c>
      <c r="BM179" s="223" t="s">
        <v>244</v>
      </c>
    </row>
    <row r="180" s="12" customFormat="1" ht="22.8" customHeight="1">
      <c r="A180" s="12"/>
      <c r="B180" s="195"/>
      <c r="C180" s="196"/>
      <c r="D180" s="197" t="s">
        <v>78</v>
      </c>
      <c r="E180" s="209" t="s">
        <v>165</v>
      </c>
      <c r="F180" s="209" t="s">
        <v>245</v>
      </c>
      <c r="G180" s="196"/>
      <c r="H180" s="196"/>
      <c r="I180" s="199"/>
      <c r="J180" s="210">
        <f>BK180</f>
        <v>0</v>
      </c>
      <c r="K180" s="196"/>
      <c r="L180" s="201"/>
      <c r="M180" s="202"/>
      <c r="N180" s="203"/>
      <c r="O180" s="203"/>
      <c r="P180" s="204">
        <f>SUM(P181:P185)</f>
        <v>0</v>
      </c>
      <c r="Q180" s="203"/>
      <c r="R180" s="204">
        <f>SUM(R181:R185)</f>
        <v>0.012645</v>
      </c>
      <c r="S180" s="203"/>
      <c r="T180" s="205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6" t="s">
        <v>84</v>
      </c>
      <c r="AT180" s="207" t="s">
        <v>78</v>
      </c>
      <c r="AU180" s="207" t="s">
        <v>84</v>
      </c>
      <c r="AY180" s="206" t="s">
        <v>118</v>
      </c>
      <c r="BK180" s="208">
        <f>SUM(BK181:BK185)</f>
        <v>0</v>
      </c>
    </row>
    <row r="181" s="2" customFormat="1" ht="24.15" customHeight="1">
      <c r="A181" s="37"/>
      <c r="B181" s="38"/>
      <c r="C181" s="211" t="s">
        <v>246</v>
      </c>
      <c r="D181" s="211" t="s">
        <v>120</v>
      </c>
      <c r="E181" s="212" t="s">
        <v>247</v>
      </c>
      <c r="F181" s="213" t="s">
        <v>248</v>
      </c>
      <c r="G181" s="214" t="s">
        <v>197</v>
      </c>
      <c r="H181" s="215">
        <v>1.5</v>
      </c>
      <c r="I181" s="216"/>
      <c r="J181" s="217">
        <f>ROUND(I181*H181,2)</f>
        <v>0</v>
      </c>
      <c r="K181" s="218"/>
      <c r="L181" s="43"/>
      <c r="M181" s="219" t="s">
        <v>1</v>
      </c>
      <c r="N181" s="220" t="s">
        <v>44</v>
      </c>
      <c r="O181" s="90"/>
      <c r="P181" s="221">
        <f>O181*H181</f>
        <v>0</v>
      </c>
      <c r="Q181" s="221">
        <v>1.0000000000000001E-05</v>
      </c>
      <c r="R181" s="221">
        <f>Q181*H181</f>
        <v>1.5000000000000002E-05</v>
      </c>
      <c r="S181" s="221">
        <v>0</v>
      </c>
      <c r="T181" s="22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124</v>
      </c>
      <c r="AT181" s="223" t="s">
        <v>120</v>
      </c>
      <c r="AU181" s="223" t="s">
        <v>86</v>
      </c>
      <c r="AY181" s="16" t="s">
        <v>118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84</v>
      </c>
      <c r="BK181" s="224">
        <f>ROUND(I181*H181,2)</f>
        <v>0</v>
      </c>
      <c r="BL181" s="16" t="s">
        <v>124</v>
      </c>
      <c r="BM181" s="223" t="s">
        <v>249</v>
      </c>
    </row>
    <row r="182" s="2" customFormat="1" ht="16.5" customHeight="1">
      <c r="A182" s="37"/>
      <c r="B182" s="38"/>
      <c r="C182" s="252" t="s">
        <v>250</v>
      </c>
      <c r="D182" s="252" t="s">
        <v>189</v>
      </c>
      <c r="E182" s="253" t="s">
        <v>251</v>
      </c>
      <c r="F182" s="254" t="s">
        <v>252</v>
      </c>
      <c r="G182" s="255" t="s">
        <v>253</v>
      </c>
      <c r="H182" s="256">
        <v>3</v>
      </c>
      <c r="I182" s="257"/>
      <c r="J182" s="258">
        <f>ROUND(I182*H182,2)</f>
        <v>0</v>
      </c>
      <c r="K182" s="259"/>
      <c r="L182" s="260"/>
      <c r="M182" s="261" t="s">
        <v>1</v>
      </c>
      <c r="N182" s="262" t="s">
        <v>44</v>
      </c>
      <c r="O182" s="90"/>
      <c r="P182" s="221">
        <f>O182*H182</f>
        <v>0</v>
      </c>
      <c r="Q182" s="221">
        <v>0.0032000000000000002</v>
      </c>
      <c r="R182" s="221">
        <f>Q182*H182</f>
        <v>0.0096000000000000009</v>
      </c>
      <c r="S182" s="221">
        <v>0</v>
      </c>
      <c r="T182" s="22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165</v>
      </c>
      <c r="AT182" s="223" t="s">
        <v>189</v>
      </c>
      <c r="AU182" s="223" t="s">
        <v>86</v>
      </c>
      <c r="AY182" s="16" t="s">
        <v>118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84</v>
      </c>
      <c r="BK182" s="224">
        <f>ROUND(I182*H182,2)</f>
        <v>0</v>
      </c>
      <c r="BL182" s="16" t="s">
        <v>124</v>
      </c>
      <c r="BM182" s="223" t="s">
        <v>254</v>
      </c>
    </row>
    <row r="183" s="13" customFormat="1">
      <c r="A183" s="13"/>
      <c r="B183" s="225"/>
      <c r="C183" s="226"/>
      <c r="D183" s="227" t="s">
        <v>126</v>
      </c>
      <c r="E183" s="226"/>
      <c r="F183" s="229" t="s">
        <v>255</v>
      </c>
      <c r="G183" s="226"/>
      <c r="H183" s="230">
        <v>3</v>
      </c>
      <c r="I183" s="231"/>
      <c r="J183" s="226"/>
      <c r="K183" s="226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126</v>
      </c>
      <c r="AU183" s="236" t="s">
        <v>86</v>
      </c>
      <c r="AV183" s="13" t="s">
        <v>86</v>
      </c>
      <c r="AW183" s="13" t="s">
        <v>4</v>
      </c>
      <c r="AX183" s="13" t="s">
        <v>84</v>
      </c>
      <c r="AY183" s="236" t="s">
        <v>118</v>
      </c>
    </row>
    <row r="184" s="2" customFormat="1" ht="33" customHeight="1">
      <c r="A184" s="37"/>
      <c r="B184" s="38"/>
      <c r="C184" s="211" t="s">
        <v>256</v>
      </c>
      <c r="D184" s="211" t="s">
        <v>120</v>
      </c>
      <c r="E184" s="212" t="s">
        <v>257</v>
      </c>
      <c r="F184" s="213" t="s">
        <v>258</v>
      </c>
      <c r="G184" s="214" t="s">
        <v>259</v>
      </c>
      <c r="H184" s="215">
        <v>3</v>
      </c>
      <c r="I184" s="216"/>
      <c r="J184" s="217">
        <f>ROUND(I184*H184,2)</f>
        <v>0</v>
      </c>
      <c r="K184" s="218"/>
      <c r="L184" s="43"/>
      <c r="M184" s="219" t="s">
        <v>1</v>
      </c>
      <c r="N184" s="220" t="s">
        <v>44</v>
      </c>
      <c r="O184" s="90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124</v>
      </c>
      <c r="AT184" s="223" t="s">
        <v>120</v>
      </c>
      <c r="AU184" s="223" t="s">
        <v>86</v>
      </c>
      <c r="AY184" s="16" t="s">
        <v>118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84</v>
      </c>
      <c r="BK184" s="224">
        <f>ROUND(I184*H184,2)</f>
        <v>0</v>
      </c>
      <c r="BL184" s="16" t="s">
        <v>124</v>
      </c>
      <c r="BM184" s="223" t="s">
        <v>260</v>
      </c>
    </row>
    <row r="185" s="2" customFormat="1" ht="16.5" customHeight="1">
      <c r="A185" s="37"/>
      <c r="B185" s="38"/>
      <c r="C185" s="252" t="s">
        <v>261</v>
      </c>
      <c r="D185" s="252" t="s">
        <v>189</v>
      </c>
      <c r="E185" s="253" t="s">
        <v>262</v>
      </c>
      <c r="F185" s="254" t="s">
        <v>263</v>
      </c>
      <c r="G185" s="255" t="s">
        <v>259</v>
      </c>
      <c r="H185" s="256">
        <v>3</v>
      </c>
      <c r="I185" s="257"/>
      <c r="J185" s="258">
        <f>ROUND(I185*H185,2)</f>
        <v>0</v>
      </c>
      <c r="K185" s="259"/>
      <c r="L185" s="260"/>
      <c r="M185" s="261" t="s">
        <v>1</v>
      </c>
      <c r="N185" s="262" t="s">
        <v>44</v>
      </c>
      <c r="O185" s="90"/>
      <c r="P185" s="221">
        <f>O185*H185</f>
        <v>0</v>
      </c>
      <c r="Q185" s="221">
        <v>0.0010100000000000001</v>
      </c>
      <c r="R185" s="221">
        <f>Q185*H185</f>
        <v>0.0030300000000000001</v>
      </c>
      <c r="S185" s="221">
        <v>0</v>
      </c>
      <c r="T185" s="22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3" t="s">
        <v>165</v>
      </c>
      <c r="AT185" s="223" t="s">
        <v>189</v>
      </c>
      <c r="AU185" s="223" t="s">
        <v>86</v>
      </c>
      <c r="AY185" s="16" t="s">
        <v>118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84</v>
      </c>
      <c r="BK185" s="224">
        <f>ROUND(I185*H185,2)</f>
        <v>0</v>
      </c>
      <c r="BL185" s="16" t="s">
        <v>124</v>
      </c>
      <c r="BM185" s="223" t="s">
        <v>264</v>
      </c>
    </row>
    <row r="186" s="12" customFormat="1" ht="22.8" customHeight="1">
      <c r="A186" s="12"/>
      <c r="B186" s="195"/>
      <c r="C186" s="196"/>
      <c r="D186" s="197" t="s">
        <v>78</v>
      </c>
      <c r="E186" s="209" t="s">
        <v>170</v>
      </c>
      <c r="F186" s="209" t="s">
        <v>265</v>
      </c>
      <c r="G186" s="196"/>
      <c r="H186" s="196"/>
      <c r="I186" s="199"/>
      <c r="J186" s="210">
        <f>BK186</f>
        <v>0</v>
      </c>
      <c r="K186" s="196"/>
      <c r="L186" s="201"/>
      <c r="M186" s="202"/>
      <c r="N186" s="203"/>
      <c r="O186" s="203"/>
      <c r="P186" s="204">
        <f>SUM(P187:P189)</f>
        <v>0</v>
      </c>
      <c r="Q186" s="203"/>
      <c r="R186" s="204">
        <f>SUM(R187:R189)</f>
        <v>0.18764667900000004</v>
      </c>
      <c r="S186" s="203"/>
      <c r="T186" s="205">
        <f>SUM(T187:T189)</f>
        <v>0.18764460000000002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6" t="s">
        <v>84</v>
      </c>
      <c r="AT186" s="207" t="s">
        <v>78</v>
      </c>
      <c r="AU186" s="207" t="s">
        <v>84</v>
      </c>
      <c r="AY186" s="206" t="s">
        <v>118</v>
      </c>
      <c r="BK186" s="208">
        <f>SUM(BK187:BK189)</f>
        <v>0</v>
      </c>
    </row>
    <row r="187" s="2" customFormat="1" ht="24.15" customHeight="1">
      <c r="A187" s="37"/>
      <c r="B187" s="38"/>
      <c r="C187" s="211" t="s">
        <v>266</v>
      </c>
      <c r="D187" s="211" t="s">
        <v>120</v>
      </c>
      <c r="E187" s="212" t="s">
        <v>267</v>
      </c>
      <c r="F187" s="213" t="s">
        <v>268</v>
      </c>
      <c r="G187" s="214" t="s">
        <v>185</v>
      </c>
      <c r="H187" s="215">
        <v>2.9700000000000002</v>
      </c>
      <c r="I187" s="216"/>
      <c r="J187" s="217">
        <f>ROUND(I187*H187,2)</f>
        <v>0</v>
      </c>
      <c r="K187" s="218"/>
      <c r="L187" s="43"/>
      <c r="M187" s="219" t="s">
        <v>1</v>
      </c>
      <c r="N187" s="220" t="s">
        <v>44</v>
      </c>
      <c r="O187" s="90"/>
      <c r="P187" s="221">
        <f>O187*H187</f>
        <v>0</v>
      </c>
      <c r="Q187" s="221">
        <v>0.063180700000000006</v>
      </c>
      <c r="R187" s="221">
        <f>Q187*H187</f>
        <v>0.18764667900000004</v>
      </c>
      <c r="S187" s="221">
        <v>0</v>
      </c>
      <c r="T187" s="22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3" t="s">
        <v>124</v>
      </c>
      <c r="AT187" s="223" t="s">
        <v>120</v>
      </c>
      <c r="AU187" s="223" t="s">
        <v>86</v>
      </c>
      <c r="AY187" s="16" t="s">
        <v>118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6" t="s">
        <v>84</v>
      </c>
      <c r="BK187" s="224">
        <f>ROUND(I187*H187,2)</f>
        <v>0</v>
      </c>
      <c r="BL187" s="16" t="s">
        <v>124</v>
      </c>
      <c r="BM187" s="223" t="s">
        <v>269</v>
      </c>
    </row>
    <row r="188" s="13" customFormat="1">
      <c r="A188" s="13"/>
      <c r="B188" s="225"/>
      <c r="C188" s="226"/>
      <c r="D188" s="227" t="s">
        <v>126</v>
      </c>
      <c r="E188" s="228" t="s">
        <v>1</v>
      </c>
      <c r="F188" s="229" t="s">
        <v>270</v>
      </c>
      <c r="G188" s="226"/>
      <c r="H188" s="230">
        <v>2.9700000000000002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126</v>
      </c>
      <c r="AU188" s="236" t="s">
        <v>86</v>
      </c>
      <c r="AV188" s="13" t="s">
        <v>86</v>
      </c>
      <c r="AW188" s="13" t="s">
        <v>34</v>
      </c>
      <c r="AX188" s="13" t="s">
        <v>84</v>
      </c>
      <c r="AY188" s="236" t="s">
        <v>118</v>
      </c>
    </row>
    <row r="189" s="2" customFormat="1" ht="24.15" customHeight="1">
      <c r="A189" s="37"/>
      <c r="B189" s="38"/>
      <c r="C189" s="211" t="s">
        <v>7</v>
      </c>
      <c r="D189" s="211" t="s">
        <v>120</v>
      </c>
      <c r="E189" s="212" t="s">
        <v>271</v>
      </c>
      <c r="F189" s="213" t="s">
        <v>272</v>
      </c>
      <c r="G189" s="214" t="s">
        <v>185</v>
      </c>
      <c r="H189" s="215">
        <v>2.9700000000000002</v>
      </c>
      <c r="I189" s="216"/>
      <c r="J189" s="217">
        <f>ROUND(I189*H189,2)</f>
        <v>0</v>
      </c>
      <c r="K189" s="218"/>
      <c r="L189" s="43"/>
      <c r="M189" s="219" t="s">
        <v>1</v>
      </c>
      <c r="N189" s="220" t="s">
        <v>44</v>
      </c>
      <c r="O189" s="90"/>
      <c r="P189" s="221">
        <f>O189*H189</f>
        <v>0</v>
      </c>
      <c r="Q189" s="221">
        <v>0</v>
      </c>
      <c r="R189" s="221">
        <f>Q189*H189</f>
        <v>0</v>
      </c>
      <c r="S189" s="221">
        <v>0.06318</v>
      </c>
      <c r="T189" s="222">
        <f>S189*H189</f>
        <v>0.18764460000000002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124</v>
      </c>
      <c r="AT189" s="223" t="s">
        <v>120</v>
      </c>
      <c r="AU189" s="223" t="s">
        <v>86</v>
      </c>
      <c r="AY189" s="16" t="s">
        <v>118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84</v>
      </c>
      <c r="BK189" s="224">
        <f>ROUND(I189*H189,2)</f>
        <v>0</v>
      </c>
      <c r="BL189" s="16" t="s">
        <v>124</v>
      </c>
      <c r="BM189" s="223" t="s">
        <v>273</v>
      </c>
    </row>
    <row r="190" s="12" customFormat="1" ht="22.8" customHeight="1">
      <c r="A190" s="12"/>
      <c r="B190" s="195"/>
      <c r="C190" s="196"/>
      <c r="D190" s="197" t="s">
        <v>78</v>
      </c>
      <c r="E190" s="209" t="s">
        <v>274</v>
      </c>
      <c r="F190" s="209" t="s">
        <v>275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SUM(P191:P192)</f>
        <v>0</v>
      </c>
      <c r="Q190" s="203"/>
      <c r="R190" s="204">
        <f>SUM(R191:R192)</f>
        <v>0</v>
      </c>
      <c r="S190" s="203"/>
      <c r="T190" s="205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84</v>
      </c>
      <c r="AT190" s="207" t="s">
        <v>78</v>
      </c>
      <c r="AU190" s="207" t="s">
        <v>84</v>
      </c>
      <c r="AY190" s="206" t="s">
        <v>118</v>
      </c>
      <c r="BK190" s="208">
        <f>SUM(BK191:BK192)</f>
        <v>0</v>
      </c>
    </row>
    <row r="191" s="2" customFormat="1" ht="24.15" customHeight="1">
      <c r="A191" s="37"/>
      <c r="B191" s="38"/>
      <c r="C191" s="211" t="s">
        <v>276</v>
      </c>
      <c r="D191" s="211" t="s">
        <v>120</v>
      </c>
      <c r="E191" s="212" t="s">
        <v>277</v>
      </c>
      <c r="F191" s="213" t="s">
        <v>278</v>
      </c>
      <c r="G191" s="214" t="s">
        <v>161</v>
      </c>
      <c r="H191" s="215">
        <v>43.316000000000002</v>
      </c>
      <c r="I191" s="216"/>
      <c r="J191" s="217">
        <f>ROUND(I191*H191,2)</f>
        <v>0</v>
      </c>
      <c r="K191" s="218"/>
      <c r="L191" s="43"/>
      <c r="M191" s="219" t="s">
        <v>1</v>
      </c>
      <c r="N191" s="220" t="s">
        <v>44</v>
      </c>
      <c r="O191" s="90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124</v>
      </c>
      <c r="AT191" s="223" t="s">
        <v>120</v>
      </c>
      <c r="AU191" s="223" t="s">
        <v>86</v>
      </c>
      <c r="AY191" s="16" t="s">
        <v>118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84</v>
      </c>
      <c r="BK191" s="224">
        <f>ROUND(I191*H191,2)</f>
        <v>0</v>
      </c>
      <c r="BL191" s="16" t="s">
        <v>124</v>
      </c>
      <c r="BM191" s="223" t="s">
        <v>279</v>
      </c>
    </row>
    <row r="192" s="13" customFormat="1">
      <c r="A192" s="13"/>
      <c r="B192" s="225"/>
      <c r="C192" s="226"/>
      <c r="D192" s="227" t="s">
        <v>126</v>
      </c>
      <c r="E192" s="228" t="s">
        <v>1</v>
      </c>
      <c r="F192" s="229" t="s">
        <v>280</v>
      </c>
      <c r="G192" s="226"/>
      <c r="H192" s="230">
        <v>43.316000000000002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126</v>
      </c>
      <c r="AU192" s="236" t="s">
        <v>86</v>
      </c>
      <c r="AV192" s="13" t="s">
        <v>86</v>
      </c>
      <c r="AW192" s="13" t="s">
        <v>34</v>
      </c>
      <c r="AX192" s="13" t="s">
        <v>84</v>
      </c>
      <c r="AY192" s="236" t="s">
        <v>118</v>
      </c>
    </row>
    <row r="193" s="12" customFormat="1" ht="25.92" customHeight="1">
      <c r="A193" s="12"/>
      <c r="B193" s="195"/>
      <c r="C193" s="196"/>
      <c r="D193" s="197" t="s">
        <v>78</v>
      </c>
      <c r="E193" s="198" t="s">
        <v>281</v>
      </c>
      <c r="F193" s="198" t="s">
        <v>282</v>
      </c>
      <c r="G193" s="196"/>
      <c r="H193" s="196"/>
      <c r="I193" s="199"/>
      <c r="J193" s="200">
        <f>BK193</f>
        <v>0</v>
      </c>
      <c r="K193" s="196"/>
      <c r="L193" s="201"/>
      <c r="M193" s="202"/>
      <c r="N193" s="203"/>
      <c r="O193" s="203"/>
      <c r="P193" s="204">
        <f>P194</f>
        <v>0</v>
      </c>
      <c r="Q193" s="203"/>
      <c r="R193" s="204">
        <f>R194</f>
        <v>0.01193</v>
      </c>
      <c r="S193" s="203"/>
      <c r="T193" s="205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6" t="s">
        <v>86</v>
      </c>
      <c r="AT193" s="207" t="s">
        <v>78</v>
      </c>
      <c r="AU193" s="207" t="s">
        <v>79</v>
      </c>
      <c r="AY193" s="206" t="s">
        <v>118</v>
      </c>
      <c r="BK193" s="208">
        <f>BK194</f>
        <v>0</v>
      </c>
    </row>
    <row r="194" s="12" customFormat="1" ht="22.8" customHeight="1">
      <c r="A194" s="12"/>
      <c r="B194" s="195"/>
      <c r="C194" s="196"/>
      <c r="D194" s="197" t="s">
        <v>78</v>
      </c>
      <c r="E194" s="209" t="s">
        <v>283</v>
      </c>
      <c r="F194" s="209" t="s">
        <v>284</v>
      </c>
      <c r="G194" s="196"/>
      <c r="H194" s="196"/>
      <c r="I194" s="199"/>
      <c r="J194" s="210">
        <f>BK194</f>
        <v>0</v>
      </c>
      <c r="K194" s="196"/>
      <c r="L194" s="201"/>
      <c r="M194" s="202"/>
      <c r="N194" s="203"/>
      <c r="O194" s="203"/>
      <c r="P194" s="204">
        <f>P195</f>
        <v>0</v>
      </c>
      <c r="Q194" s="203"/>
      <c r="R194" s="204">
        <f>R195</f>
        <v>0.01193</v>
      </c>
      <c r="S194" s="203"/>
      <c r="T194" s="205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6" t="s">
        <v>86</v>
      </c>
      <c r="AT194" s="207" t="s">
        <v>78</v>
      </c>
      <c r="AU194" s="207" t="s">
        <v>84</v>
      </c>
      <c r="AY194" s="206" t="s">
        <v>118</v>
      </c>
      <c r="BK194" s="208">
        <f>BK195</f>
        <v>0</v>
      </c>
    </row>
    <row r="195" s="2" customFormat="1" ht="16.5" customHeight="1">
      <c r="A195" s="37"/>
      <c r="B195" s="38"/>
      <c r="C195" s="211" t="s">
        <v>285</v>
      </c>
      <c r="D195" s="211" t="s">
        <v>120</v>
      </c>
      <c r="E195" s="212" t="s">
        <v>286</v>
      </c>
      <c r="F195" s="213" t="s">
        <v>287</v>
      </c>
      <c r="G195" s="214" t="s">
        <v>185</v>
      </c>
      <c r="H195" s="215">
        <v>29.824999999999999</v>
      </c>
      <c r="I195" s="216"/>
      <c r="J195" s="217">
        <f>ROUND(I195*H195,2)</f>
        <v>0</v>
      </c>
      <c r="K195" s="218"/>
      <c r="L195" s="43"/>
      <c r="M195" s="263" t="s">
        <v>1</v>
      </c>
      <c r="N195" s="264" t="s">
        <v>44</v>
      </c>
      <c r="O195" s="265"/>
      <c r="P195" s="266">
        <f>O195*H195</f>
        <v>0</v>
      </c>
      <c r="Q195" s="266">
        <v>0.00040000000000000002</v>
      </c>
      <c r="R195" s="266">
        <f>Q195*H195</f>
        <v>0.01193</v>
      </c>
      <c r="S195" s="266">
        <v>0</v>
      </c>
      <c r="T195" s="26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3" t="s">
        <v>225</v>
      </c>
      <c r="AT195" s="223" t="s">
        <v>120</v>
      </c>
      <c r="AU195" s="223" t="s">
        <v>86</v>
      </c>
      <c r="AY195" s="16" t="s">
        <v>118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6" t="s">
        <v>84</v>
      </c>
      <c r="BK195" s="224">
        <f>ROUND(I195*H195,2)</f>
        <v>0</v>
      </c>
      <c r="BL195" s="16" t="s">
        <v>225</v>
      </c>
      <c r="BM195" s="223" t="s">
        <v>288</v>
      </c>
    </row>
    <row r="196" s="2" customFormat="1" ht="6.96" customHeight="1">
      <c r="A196" s="37"/>
      <c r="B196" s="65"/>
      <c r="C196" s="66"/>
      <c r="D196" s="66"/>
      <c r="E196" s="66"/>
      <c r="F196" s="66"/>
      <c r="G196" s="66"/>
      <c r="H196" s="66"/>
      <c r="I196" s="66"/>
      <c r="J196" s="66"/>
      <c r="K196" s="66"/>
      <c r="L196" s="43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sheetProtection sheet="1" autoFilter="0" formatColumns="0" formatRows="0" objects="1" scenarios="1" spinCount="100000" saltValue="gmW1AxQZbDObWv3ITt81zLIhQAEL/odr97N6Yoh0XmRMAeBsOiFW8vGRFBne6rmJavWJgTIvg7X6UdAJHNelDg==" hashValue="FHFOGf9qXgljZIk1Q2SXTAV0z3Viqe7HEQaYG5uCFstgYca3shZZst6gTNJ8zJcBj2STq39iU9kw6Hb/Dntfyg==" algorithmName="SHA-512" password="CC35"/>
  <autoFilter ref="C121:K195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2025-08-28T09:19:58Z</dcterms:created>
  <dcterms:modified xsi:type="dcterms:W3CDTF">2025-08-28T09:20:00Z</dcterms:modified>
</cp:coreProperties>
</file>